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4355" windowHeight="7500"/>
  </bookViews>
  <sheets>
    <sheet name="ПРИЛОЖЕНИЕ Б Н" sheetId="1" r:id="rId1"/>
  </sheets>
  <definedNames>
    <definedName name="_1Excel_BuiltIn_Print_Titles_9_1">#REF!</definedName>
    <definedName name="_xlnm.Print_Titles" localSheetId="0">'ПРИЛОЖЕНИЕ Б Н'!$4:$6</definedName>
  </definedNames>
  <calcPr calcId="145621" fullPrecision="0"/>
</workbook>
</file>

<file path=xl/calcChain.xml><?xml version="1.0" encoding="utf-8"?>
<calcChain xmlns="http://schemas.openxmlformats.org/spreadsheetml/2006/main">
  <c r="M159" i="1" l="1"/>
  <c r="K159" i="1" s="1"/>
  <c r="M160" i="1"/>
  <c r="K160" i="1" s="1"/>
  <c r="M161" i="1"/>
  <c r="K161" i="1" s="1"/>
  <c r="M162" i="1"/>
  <c r="L162" i="1" s="1"/>
  <c r="M152" i="1"/>
  <c r="L152" i="1" s="1"/>
  <c r="M153" i="1"/>
  <c r="K153" i="1" s="1"/>
  <c r="M154" i="1"/>
  <c r="K154" i="1" s="1"/>
  <c r="M155" i="1"/>
  <c r="L155" i="1" s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9" i="1"/>
  <c r="K189" i="1" s="1"/>
  <c r="M190" i="1"/>
  <c r="K190" i="1" s="1"/>
  <c r="M191" i="1"/>
  <c r="L191" i="1" s="1"/>
  <c r="M192" i="1"/>
  <c r="L192" i="1" s="1"/>
  <c r="M193" i="1"/>
  <c r="K193" i="1" s="1"/>
  <c r="M194" i="1"/>
  <c r="K194" i="1" s="1"/>
  <c r="M195" i="1"/>
  <c r="L195" i="1" s="1"/>
  <c r="M196" i="1"/>
  <c r="K196" i="1" s="1"/>
  <c r="M197" i="1"/>
  <c r="K197" i="1" s="1"/>
  <c r="M198" i="1"/>
  <c r="K198" i="1" s="1"/>
  <c r="M199" i="1"/>
  <c r="L199" i="1" s="1"/>
  <c r="M200" i="1"/>
  <c r="L200" i="1" s="1"/>
  <c r="M201" i="1"/>
  <c r="K201" i="1" s="1"/>
  <c r="M202" i="1"/>
  <c r="K202" i="1" s="1"/>
  <c r="M203" i="1"/>
  <c r="L203" i="1" s="1"/>
  <c r="M204" i="1"/>
  <c r="K204" i="1" s="1"/>
  <c r="M205" i="1"/>
  <c r="K205" i="1" s="1"/>
  <c r="M206" i="1"/>
  <c r="K206" i="1" s="1"/>
  <c r="M207" i="1"/>
  <c r="L207" i="1" s="1"/>
  <c r="M208" i="1"/>
  <c r="L208" i="1" s="1"/>
  <c r="M215" i="1"/>
  <c r="M234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J469" i="1"/>
  <c r="J466" i="1"/>
  <c r="M470" i="1"/>
  <c r="M467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44" i="1"/>
  <c r="J443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N460" i="1" s="1"/>
  <c r="K461" i="1"/>
  <c r="K462" i="1"/>
  <c r="K463" i="1"/>
  <c r="K464" i="1"/>
  <c r="N464" i="1" s="1"/>
  <c r="K444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21" i="1"/>
  <c r="J420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J397" i="1"/>
  <c r="M398" i="1"/>
  <c r="K398" i="1"/>
  <c r="K386" i="1"/>
  <c r="K387" i="1"/>
  <c r="K388" i="1"/>
  <c r="K389" i="1"/>
  <c r="K390" i="1"/>
  <c r="K391" i="1"/>
  <c r="K392" i="1"/>
  <c r="K393" i="1"/>
  <c r="K394" i="1"/>
  <c r="K395" i="1"/>
  <c r="K376" i="1"/>
  <c r="K377" i="1"/>
  <c r="K378" i="1"/>
  <c r="K379" i="1"/>
  <c r="K380" i="1"/>
  <c r="K381" i="1"/>
  <c r="K382" i="1"/>
  <c r="K383" i="1"/>
  <c r="K384" i="1"/>
  <c r="K38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J374" i="1"/>
  <c r="N380" i="1" s="1"/>
  <c r="K375" i="1"/>
  <c r="M375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J351" i="1"/>
  <c r="N357" i="1" s="1"/>
  <c r="K353" i="1"/>
  <c r="K354" i="1"/>
  <c r="K352" i="1"/>
  <c r="M353" i="1"/>
  <c r="M354" i="1"/>
  <c r="M355" i="1"/>
  <c r="M356" i="1"/>
  <c r="M357" i="1"/>
  <c r="M358" i="1"/>
  <c r="M359" i="1"/>
  <c r="M360" i="1"/>
  <c r="N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52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29" i="1"/>
  <c r="M329" i="1"/>
  <c r="J328" i="1"/>
  <c r="K307" i="1"/>
  <c r="M307" i="1"/>
  <c r="K308" i="1"/>
  <c r="M308" i="1"/>
  <c r="K309" i="1"/>
  <c r="M309" i="1"/>
  <c r="K310" i="1"/>
  <c r="M310" i="1"/>
  <c r="K311" i="1"/>
  <c r="M311" i="1"/>
  <c r="K312" i="1"/>
  <c r="M312" i="1"/>
  <c r="K313" i="1"/>
  <c r="M313" i="1"/>
  <c r="K314" i="1"/>
  <c r="M314" i="1"/>
  <c r="K315" i="1"/>
  <c r="M315" i="1"/>
  <c r="K316" i="1"/>
  <c r="M316" i="1"/>
  <c r="K317" i="1"/>
  <c r="M317" i="1"/>
  <c r="K318" i="1"/>
  <c r="M318" i="1"/>
  <c r="K319" i="1"/>
  <c r="M319" i="1"/>
  <c r="K320" i="1"/>
  <c r="M320" i="1"/>
  <c r="K321" i="1"/>
  <c r="M321" i="1"/>
  <c r="K322" i="1"/>
  <c r="M322" i="1"/>
  <c r="K323" i="1"/>
  <c r="M323" i="1"/>
  <c r="K324" i="1"/>
  <c r="M324" i="1"/>
  <c r="K325" i="1"/>
  <c r="M325" i="1"/>
  <c r="K326" i="1"/>
  <c r="M326" i="1"/>
  <c r="J305" i="1"/>
  <c r="K306" i="1"/>
  <c r="M30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284" i="1"/>
  <c r="K285" i="1"/>
  <c r="K286" i="1"/>
  <c r="K287" i="1"/>
  <c r="K283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285" i="1"/>
  <c r="M286" i="1"/>
  <c r="M287" i="1"/>
  <c r="M284" i="1"/>
  <c r="J282" i="1"/>
  <c r="N301" i="1" s="1"/>
  <c r="M283" i="1"/>
  <c r="J259" i="1"/>
  <c r="M260" i="1"/>
  <c r="J236" i="1"/>
  <c r="M237" i="1"/>
  <c r="J217" i="1"/>
  <c r="M218" i="1"/>
  <c r="J213" i="1"/>
  <c r="M214" i="1"/>
  <c r="J210" i="1"/>
  <c r="L211" i="1" s="1"/>
  <c r="M188" i="1"/>
  <c r="L188" i="1" s="1"/>
  <c r="J164" i="1"/>
  <c r="M165" i="1"/>
  <c r="M158" i="1"/>
  <c r="L158" i="1" s="1"/>
  <c r="M151" i="1"/>
  <c r="L151" i="1" s="1"/>
  <c r="J147" i="1"/>
  <c r="K148" i="1" s="1"/>
  <c r="J144" i="1"/>
  <c r="L145" i="1" s="1"/>
  <c r="J141" i="1"/>
  <c r="L142" i="1" s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27" i="1"/>
  <c r="J126" i="1"/>
  <c r="J123" i="1"/>
  <c r="L124" i="1" s="1"/>
  <c r="J120" i="1"/>
  <c r="K121" i="1" s="1"/>
  <c r="M118" i="1"/>
  <c r="M117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00" i="1"/>
  <c r="J99" i="1"/>
  <c r="M94" i="1"/>
  <c r="M95" i="1"/>
  <c r="M96" i="1"/>
  <c r="M97" i="1"/>
  <c r="M98" i="1"/>
  <c r="M93" i="1"/>
  <c r="J92" i="1"/>
  <c r="M90" i="1"/>
  <c r="M89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72" i="1"/>
  <c r="J71" i="1"/>
  <c r="J64" i="1"/>
  <c r="M66" i="1"/>
  <c r="M67" i="1"/>
  <c r="M68" i="1"/>
  <c r="M69" i="1"/>
  <c r="M70" i="1"/>
  <c r="M65" i="1"/>
  <c r="M38" i="1"/>
  <c r="M37" i="1"/>
  <c r="M62" i="1"/>
  <c r="M61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44" i="1"/>
  <c r="J43" i="1"/>
  <c r="M39" i="1"/>
  <c r="M40" i="1"/>
  <c r="M41" i="1"/>
  <c r="M42" i="1"/>
  <c r="J36" i="1"/>
  <c r="K39" i="1" s="1"/>
  <c r="M34" i="1"/>
  <c r="M33" i="1"/>
  <c r="M23" i="1"/>
  <c r="M24" i="1"/>
  <c r="M25" i="1"/>
  <c r="M26" i="1"/>
  <c r="M27" i="1"/>
  <c r="M28" i="1"/>
  <c r="M29" i="1"/>
  <c r="M30" i="1"/>
  <c r="M31" i="1"/>
  <c r="J15" i="1"/>
  <c r="M17" i="1"/>
  <c r="M18" i="1"/>
  <c r="M19" i="1"/>
  <c r="M20" i="1"/>
  <c r="M21" i="1"/>
  <c r="M22" i="1"/>
  <c r="M16" i="1"/>
  <c r="M14" i="1"/>
  <c r="M13" i="1"/>
  <c r="M12" i="1"/>
  <c r="M11" i="1"/>
  <c r="M10" i="1"/>
  <c r="M9" i="1"/>
  <c r="J470" i="1"/>
  <c r="J467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46" i="1"/>
  <c r="J445" i="1"/>
  <c r="J444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23" i="1"/>
  <c r="J422" i="1"/>
  <c r="J421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399" i="1"/>
  <c r="J398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75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54" i="1"/>
  <c r="J353" i="1"/>
  <c r="J352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30" i="1"/>
  <c r="J32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09" i="1"/>
  <c r="J308" i="1"/>
  <c r="J307" i="1"/>
  <c r="J306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288" i="1"/>
  <c r="J287" i="1"/>
  <c r="J286" i="1"/>
  <c r="J285" i="1"/>
  <c r="J284" i="1"/>
  <c r="J283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62" i="1"/>
  <c r="J261" i="1"/>
  <c r="J260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38" i="1"/>
  <c r="J237" i="1"/>
  <c r="J234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18" i="1"/>
  <c r="J215" i="1"/>
  <c r="J214" i="1"/>
  <c r="J211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190" i="1"/>
  <c r="J189" i="1"/>
  <c r="J188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65" i="1"/>
  <c r="J159" i="1"/>
  <c r="J160" i="1"/>
  <c r="J161" i="1"/>
  <c r="J162" i="1"/>
  <c r="J158" i="1"/>
  <c r="J152" i="1"/>
  <c r="J153" i="1"/>
  <c r="J154" i="1"/>
  <c r="J155" i="1"/>
  <c r="J151" i="1"/>
  <c r="J148" i="1"/>
  <c r="J145" i="1"/>
  <c r="J142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27" i="1"/>
  <c r="J124" i="1"/>
  <c r="J121" i="1"/>
  <c r="J118" i="1"/>
  <c r="J117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01" i="1"/>
  <c r="J100" i="1"/>
  <c r="J94" i="1"/>
  <c r="J95" i="1"/>
  <c r="J96" i="1"/>
  <c r="J97" i="1"/>
  <c r="J98" i="1"/>
  <c r="J93" i="1"/>
  <c r="J90" i="1"/>
  <c r="J89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73" i="1"/>
  <c r="J72" i="1"/>
  <c r="J66" i="1"/>
  <c r="J67" i="1"/>
  <c r="J68" i="1"/>
  <c r="J69" i="1"/>
  <c r="J70" i="1"/>
  <c r="J65" i="1"/>
  <c r="J62" i="1"/>
  <c r="J61" i="1"/>
  <c r="J48" i="1"/>
  <c r="J49" i="1"/>
  <c r="J50" i="1"/>
  <c r="J51" i="1"/>
  <c r="J52" i="1"/>
  <c r="J53" i="1"/>
  <c r="J54" i="1"/>
  <c r="J55" i="1"/>
  <c r="J56" i="1"/>
  <c r="J57" i="1"/>
  <c r="J58" i="1"/>
  <c r="J59" i="1"/>
  <c r="J47" i="1"/>
  <c r="J46" i="1"/>
  <c r="J45" i="1"/>
  <c r="J44" i="1"/>
  <c r="J39" i="1"/>
  <c r="J40" i="1"/>
  <c r="J41" i="1"/>
  <c r="J42" i="1"/>
  <c r="J38" i="1"/>
  <c r="J3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8" i="1"/>
  <c r="J17" i="1"/>
  <c r="J16" i="1"/>
  <c r="J11" i="1"/>
  <c r="J12" i="1"/>
  <c r="J13" i="1"/>
  <c r="J14" i="1"/>
  <c r="J10" i="1"/>
  <c r="J9" i="1"/>
  <c r="K65" i="1" l="1"/>
  <c r="K44" i="1"/>
  <c r="L68" i="1"/>
  <c r="L89" i="1"/>
  <c r="N353" i="1"/>
  <c r="L117" i="1"/>
  <c r="L67" i="1"/>
  <c r="N368" i="1"/>
  <c r="L161" i="1"/>
  <c r="N161" i="1" s="1"/>
  <c r="O161" i="1" s="1"/>
  <c r="L196" i="1"/>
  <c r="N196" i="1" s="1"/>
  <c r="O196" i="1" s="1"/>
  <c r="N457" i="1"/>
  <c r="O457" i="1" s="1"/>
  <c r="K208" i="1"/>
  <c r="N208" i="1" s="1"/>
  <c r="O208" i="1" s="1"/>
  <c r="L206" i="1"/>
  <c r="N297" i="1"/>
  <c r="L95" i="1"/>
  <c r="K135" i="1"/>
  <c r="N287" i="1"/>
  <c r="O287" i="1" s="1"/>
  <c r="N349" i="1"/>
  <c r="O349" i="1" s="1"/>
  <c r="N355" i="1"/>
  <c r="O355" i="1" s="1"/>
  <c r="K207" i="1"/>
  <c r="N207" i="1" s="1"/>
  <c r="O207" i="1" s="1"/>
  <c r="L467" i="1"/>
  <c r="K30" i="1"/>
  <c r="L41" i="1"/>
  <c r="K82" i="1"/>
  <c r="K74" i="1"/>
  <c r="L121" i="1"/>
  <c r="K137" i="1"/>
  <c r="N289" i="1"/>
  <c r="N401" i="1"/>
  <c r="O401" i="1" s="1"/>
  <c r="L153" i="1"/>
  <c r="K21" i="1"/>
  <c r="K17" i="1"/>
  <c r="L29" i="1"/>
  <c r="L25" i="1"/>
  <c r="K34" i="1"/>
  <c r="L40" i="1"/>
  <c r="K87" i="1"/>
  <c r="K81" i="1"/>
  <c r="K79" i="1"/>
  <c r="K73" i="1"/>
  <c r="K139" i="1"/>
  <c r="K132" i="1"/>
  <c r="L130" i="1"/>
  <c r="N284" i="1"/>
  <c r="N300" i="1"/>
  <c r="O300" i="1" s="1"/>
  <c r="N296" i="1"/>
  <c r="O296" i="1" s="1"/>
  <c r="N292" i="1"/>
  <c r="N288" i="1"/>
  <c r="N423" i="1"/>
  <c r="N447" i="1"/>
  <c r="O447" i="1" s="1"/>
  <c r="K199" i="1"/>
  <c r="N199" i="1" s="1"/>
  <c r="K191" i="1"/>
  <c r="K37" i="1"/>
  <c r="L39" i="1"/>
  <c r="L84" i="1"/>
  <c r="L76" i="1"/>
  <c r="K89" i="1"/>
  <c r="L135" i="1"/>
  <c r="K129" i="1"/>
  <c r="K31" i="1"/>
  <c r="K27" i="1"/>
  <c r="K23" i="1"/>
  <c r="L42" i="1"/>
  <c r="K72" i="1"/>
  <c r="L86" i="1"/>
  <c r="L83" i="1"/>
  <c r="K80" i="1"/>
  <c r="L78" i="1"/>
  <c r="L75" i="1"/>
  <c r="L127" i="1"/>
  <c r="L138" i="1"/>
  <c r="K134" i="1"/>
  <c r="K131" i="1"/>
  <c r="N291" i="1"/>
  <c r="O291" i="1" s="1"/>
  <c r="N293" i="1"/>
  <c r="N286" i="1"/>
  <c r="N302" i="1"/>
  <c r="N298" i="1"/>
  <c r="N294" i="1"/>
  <c r="N290" i="1"/>
  <c r="L204" i="1"/>
  <c r="N204" i="1" s="1"/>
  <c r="O204" i="1" s="1"/>
  <c r="L198" i="1"/>
  <c r="K192" i="1"/>
  <c r="N192" i="1" s="1"/>
  <c r="O192" i="1" s="1"/>
  <c r="L190" i="1"/>
  <c r="N153" i="1"/>
  <c r="K162" i="1"/>
  <c r="N162" i="1" s="1"/>
  <c r="L12" i="1"/>
  <c r="K28" i="1"/>
  <c r="K24" i="1"/>
  <c r="L59" i="1"/>
  <c r="L57" i="1"/>
  <c r="L55" i="1"/>
  <c r="L53" i="1"/>
  <c r="L51" i="1"/>
  <c r="L49" i="1"/>
  <c r="L47" i="1"/>
  <c r="L45" i="1"/>
  <c r="K61" i="1"/>
  <c r="N61" i="1" s="1"/>
  <c r="O61" i="1" s="1"/>
  <c r="K62" i="1"/>
  <c r="K42" i="1"/>
  <c r="K40" i="1"/>
  <c r="N40" i="1" s="1"/>
  <c r="O40" i="1" s="1"/>
  <c r="K68" i="1"/>
  <c r="K86" i="1"/>
  <c r="K83" i="1"/>
  <c r="N83" i="1" s="1"/>
  <c r="O83" i="1" s="1"/>
  <c r="L79" i="1"/>
  <c r="K77" i="1"/>
  <c r="K76" i="1"/>
  <c r="L74" i="1"/>
  <c r="K90" i="1"/>
  <c r="L96" i="1"/>
  <c r="K94" i="1"/>
  <c r="K115" i="1"/>
  <c r="L111" i="1"/>
  <c r="K109" i="1"/>
  <c r="K108" i="1"/>
  <c r="L106" i="1"/>
  <c r="L104" i="1"/>
  <c r="K102" i="1"/>
  <c r="K117" i="1"/>
  <c r="N117" i="1" s="1"/>
  <c r="O117" i="1" s="1"/>
  <c r="K136" i="1"/>
  <c r="L134" i="1"/>
  <c r="L131" i="1"/>
  <c r="K130" i="1"/>
  <c r="K222" i="1"/>
  <c r="K225" i="1"/>
  <c r="L226" i="1"/>
  <c r="K229" i="1"/>
  <c r="L230" i="1"/>
  <c r="K221" i="1"/>
  <c r="L225" i="1"/>
  <c r="L229" i="1"/>
  <c r="L221" i="1"/>
  <c r="K226" i="1"/>
  <c r="K230" i="1"/>
  <c r="K263" i="1"/>
  <c r="N263" i="1" s="1"/>
  <c r="O263" i="1" s="1"/>
  <c r="L268" i="1"/>
  <c r="L270" i="1"/>
  <c r="K272" i="1"/>
  <c r="K279" i="1"/>
  <c r="K267" i="1"/>
  <c r="L272" i="1"/>
  <c r="L274" i="1"/>
  <c r="K276" i="1"/>
  <c r="L262" i="1"/>
  <c r="K264" i="1"/>
  <c r="K271" i="1"/>
  <c r="N271" i="1" s="1"/>
  <c r="O271" i="1" s="1"/>
  <c r="L276" i="1"/>
  <c r="L278" i="1"/>
  <c r="K280" i="1"/>
  <c r="L264" i="1"/>
  <c r="L266" i="1"/>
  <c r="K268" i="1"/>
  <c r="N268" i="1" s="1"/>
  <c r="O268" i="1" s="1"/>
  <c r="K275" i="1"/>
  <c r="L280" i="1"/>
  <c r="N285" i="1"/>
  <c r="O285" i="1" s="1"/>
  <c r="N295" i="1"/>
  <c r="O295" i="1" s="1"/>
  <c r="N303" i="1"/>
  <c r="O303" i="1" s="1"/>
  <c r="N325" i="1"/>
  <c r="O325" i="1" s="1"/>
  <c r="N323" i="1"/>
  <c r="O323" i="1" s="1"/>
  <c r="N321" i="1"/>
  <c r="O321" i="1" s="1"/>
  <c r="N319" i="1"/>
  <c r="O319" i="1" s="1"/>
  <c r="N317" i="1"/>
  <c r="O317" i="1" s="1"/>
  <c r="N315" i="1"/>
  <c r="O315" i="1" s="1"/>
  <c r="N313" i="1"/>
  <c r="O313" i="1" s="1"/>
  <c r="N311" i="1"/>
  <c r="O311" i="1" s="1"/>
  <c r="N309" i="1"/>
  <c r="O309" i="1" s="1"/>
  <c r="N307" i="1"/>
  <c r="O307" i="1" s="1"/>
  <c r="L9" i="1"/>
  <c r="K13" i="1"/>
  <c r="K59" i="1"/>
  <c r="K57" i="1"/>
  <c r="K55" i="1"/>
  <c r="N55" i="1" s="1"/>
  <c r="O55" i="1" s="1"/>
  <c r="K53" i="1"/>
  <c r="K51" i="1"/>
  <c r="K49" i="1"/>
  <c r="K47" i="1"/>
  <c r="N47" i="1" s="1"/>
  <c r="O47" i="1" s="1"/>
  <c r="K45" i="1"/>
  <c r="L61" i="1"/>
  <c r="N79" i="1"/>
  <c r="O79" i="1" s="1"/>
  <c r="K96" i="1"/>
  <c r="K114" i="1"/>
  <c r="K111" i="1"/>
  <c r="L107" i="1"/>
  <c r="K105" i="1"/>
  <c r="K104" i="1"/>
  <c r="L102" i="1"/>
  <c r="K118" i="1"/>
  <c r="O301" i="1"/>
  <c r="O293" i="1"/>
  <c r="O284" i="1"/>
  <c r="O292" i="1"/>
  <c r="O288" i="1"/>
  <c r="N330" i="1"/>
  <c r="O330" i="1" s="1"/>
  <c r="N333" i="1"/>
  <c r="O333" i="1" s="1"/>
  <c r="N332" i="1"/>
  <c r="O332" i="1" s="1"/>
  <c r="N335" i="1"/>
  <c r="O335" i="1" s="1"/>
  <c r="N340" i="1"/>
  <c r="O340" i="1" s="1"/>
  <c r="N343" i="1"/>
  <c r="O343" i="1" s="1"/>
  <c r="N348" i="1"/>
  <c r="O348" i="1" s="1"/>
  <c r="N334" i="1"/>
  <c r="O334" i="1" s="1"/>
  <c r="N337" i="1"/>
  <c r="O337" i="1" s="1"/>
  <c r="N342" i="1"/>
  <c r="O342" i="1" s="1"/>
  <c r="N331" i="1"/>
  <c r="O331" i="1" s="1"/>
  <c r="N336" i="1"/>
  <c r="O336" i="1" s="1"/>
  <c r="N339" i="1"/>
  <c r="O339" i="1" s="1"/>
  <c r="N344" i="1"/>
  <c r="O344" i="1" s="1"/>
  <c r="N347" i="1"/>
  <c r="O347" i="1" s="1"/>
  <c r="N346" i="1"/>
  <c r="O346" i="1" s="1"/>
  <c r="N341" i="1"/>
  <c r="O341" i="1" s="1"/>
  <c r="N338" i="1"/>
  <c r="O338" i="1" s="1"/>
  <c r="O380" i="1"/>
  <c r="O423" i="1"/>
  <c r="O464" i="1"/>
  <c r="O460" i="1"/>
  <c r="L10" i="1"/>
  <c r="L14" i="1"/>
  <c r="K26" i="1"/>
  <c r="L33" i="1"/>
  <c r="L58" i="1"/>
  <c r="L56" i="1"/>
  <c r="L54" i="1"/>
  <c r="L52" i="1"/>
  <c r="L50" i="1"/>
  <c r="L48" i="1"/>
  <c r="L46" i="1"/>
  <c r="L44" i="1"/>
  <c r="N44" i="1" s="1"/>
  <c r="O44" i="1" s="1"/>
  <c r="L62" i="1"/>
  <c r="L38" i="1"/>
  <c r="K41" i="1"/>
  <c r="N41" i="1" s="1"/>
  <c r="O41" i="1" s="1"/>
  <c r="L69" i="1"/>
  <c r="K66" i="1"/>
  <c r="L87" i="1"/>
  <c r="K85" i="1"/>
  <c r="K84" i="1"/>
  <c r="N84" i="1" s="1"/>
  <c r="O84" i="1" s="1"/>
  <c r="L82" i="1"/>
  <c r="N82" i="1" s="1"/>
  <c r="O82" i="1" s="1"/>
  <c r="L80" i="1"/>
  <c r="N80" i="1" s="1"/>
  <c r="O80" i="1" s="1"/>
  <c r="K78" i="1"/>
  <c r="N78" i="1" s="1"/>
  <c r="O78" i="1" s="1"/>
  <c r="K75" i="1"/>
  <c r="L93" i="1"/>
  <c r="L97" i="1"/>
  <c r="K95" i="1"/>
  <c r="N95" i="1" s="1"/>
  <c r="O95" i="1" s="1"/>
  <c r="L100" i="1"/>
  <c r="L114" i="1"/>
  <c r="L112" i="1"/>
  <c r="K110" i="1"/>
  <c r="K107" i="1"/>
  <c r="L103" i="1"/>
  <c r="K101" i="1"/>
  <c r="K124" i="1"/>
  <c r="L139" i="1"/>
  <c r="K138" i="1"/>
  <c r="N138" i="1" s="1"/>
  <c r="O138" i="1" s="1"/>
  <c r="K133" i="1"/>
  <c r="K128" i="1"/>
  <c r="L167" i="1"/>
  <c r="K169" i="1"/>
  <c r="N169" i="1" s="1"/>
  <c r="O169" i="1" s="1"/>
  <c r="K176" i="1"/>
  <c r="N176" i="1" s="1"/>
  <c r="O176" i="1" s="1"/>
  <c r="L181" i="1"/>
  <c r="L183" i="1"/>
  <c r="K185" i="1"/>
  <c r="N185" i="1" s="1"/>
  <c r="O185" i="1" s="1"/>
  <c r="L169" i="1"/>
  <c r="L171" i="1"/>
  <c r="K173" i="1"/>
  <c r="N173" i="1" s="1"/>
  <c r="O173" i="1" s="1"/>
  <c r="K180" i="1"/>
  <c r="N180" i="1" s="1"/>
  <c r="O180" i="1" s="1"/>
  <c r="L185" i="1"/>
  <c r="K168" i="1"/>
  <c r="N168" i="1" s="1"/>
  <c r="O168" i="1" s="1"/>
  <c r="L173" i="1"/>
  <c r="L175" i="1"/>
  <c r="K177" i="1"/>
  <c r="N177" i="1" s="1"/>
  <c r="O177" i="1" s="1"/>
  <c r="K184" i="1"/>
  <c r="N184" i="1" s="1"/>
  <c r="O184" i="1" s="1"/>
  <c r="K172" i="1"/>
  <c r="N172" i="1" s="1"/>
  <c r="O172" i="1" s="1"/>
  <c r="L177" i="1"/>
  <c r="L179" i="1"/>
  <c r="K181" i="1"/>
  <c r="N181" i="1" s="1"/>
  <c r="O181" i="1" s="1"/>
  <c r="K244" i="1"/>
  <c r="L249" i="1"/>
  <c r="L251" i="1"/>
  <c r="K253" i="1"/>
  <c r="L239" i="1"/>
  <c r="K241" i="1"/>
  <c r="K248" i="1"/>
  <c r="L253" i="1"/>
  <c r="N253" i="1" s="1"/>
  <c r="O253" i="1" s="1"/>
  <c r="L255" i="1"/>
  <c r="K257" i="1"/>
  <c r="L241" i="1"/>
  <c r="L243" i="1"/>
  <c r="K245" i="1"/>
  <c r="K252" i="1"/>
  <c r="L257" i="1"/>
  <c r="K240" i="1"/>
  <c r="L245" i="1"/>
  <c r="L247" i="1"/>
  <c r="K249" i="1"/>
  <c r="K256" i="1"/>
  <c r="N299" i="1"/>
  <c r="O299" i="1" s="1"/>
  <c r="N326" i="1"/>
  <c r="O326" i="1" s="1"/>
  <c r="N324" i="1"/>
  <c r="O324" i="1" s="1"/>
  <c r="N322" i="1"/>
  <c r="O322" i="1" s="1"/>
  <c r="N320" i="1"/>
  <c r="O320" i="1" s="1"/>
  <c r="N318" i="1"/>
  <c r="O318" i="1" s="1"/>
  <c r="N316" i="1"/>
  <c r="O316" i="1" s="1"/>
  <c r="N314" i="1"/>
  <c r="O314" i="1" s="1"/>
  <c r="N312" i="1"/>
  <c r="O312" i="1" s="1"/>
  <c r="N310" i="1"/>
  <c r="O310" i="1" s="1"/>
  <c r="N308" i="1"/>
  <c r="O308" i="1" s="1"/>
  <c r="L11" i="1"/>
  <c r="N59" i="1"/>
  <c r="O59" i="1" s="1"/>
  <c r="N51" i="1"/>
  <c r="O51" i="1" s="1"/>
  <c r="K58" i="1"/>
  <c r="K56" i="1"/>
  <c r="K54" i="1"/>
  <c r="K52" i="1"/>
  <c r="N52" i="1" s="1"/>
  <c r="O52" i="1" s="1"/>
  <c r="K50" i="1"/>
  <c r="K48" i="1"/>
  <c r="N48" i="1" s="1"/>
  <c r="O48" i="1" s="1"/>
  <c r="K46" i="1"/>
  <c r="N87" i="1"/>
  <c r="O87" i="1" s="1"/>
  <c r="N74" i="1"/>
  <c r="O74" i="1" s="1"/>
  <c r="N89" i="1"/>
  <c r="O89" i="1" s="1"/>
  <c r="K98" i="1"/>
  <c r="K97" i="1"/>
  <c r="N97" i="1" s="1"/>
  <c r="O97" i="1" s="1"/>
  <c r="L115" i="1"/>
  <c r="K113" i="1"/>
  <c r="K112" i="1"/>
  <c r="L110" i="1"/>
  <c r="L108" i="1"/>
  <c r="N108" i="1" s="1"/>
  <c r="O108" i="1" s="1"/>
  <c r="K106" i="1"/>
  <c r="N106" i="1" s="1"/>
  <c r="O106" i="1" s="1"/>
  <c r="K103" i="1"/>
  <c r="O297" i="1"/>
  <c r="O289" i="1"/>
  <c r="O286" i="1"/>
  <c r="O302" i="1"/>
  <c r="O298" i="1"/>
  <c r="O294" i="1"/>
  <c r="O290" i="1"/>
  <c r="N329" i="1"/>
  <c r="O329" i="1" s="1"/>
  <c r="N345" i="1"/>
  <c r="O345" i="1" s="1"/>
  <c r="O153" i="1"/>
  <c r="O353" i="1"/>
  <c r="N393" i="1"/>
  <c r="O393" i="1" s="1"/>
  <c r="N391" i="1"/>
  <c r="O391" i="1" s="1"/>
  <c r="N413" i="1"/>
  <c r="O413" i="1" s="1"/>
  <c r="N406" i="1"/>
  <c r="O406" i="1" s="1"/>
  <c r="N404" i="1"/>
  <c r="O404" i="1" s="1"/>
  <c r="N441" i="1"/>
  <c r="O441" i="1" s="1"/>
  <c r="N434" i="1"/>
  <c r="O434" i="1" s="1"/>
  <c r="N427" i="1"/>
  <c r="O427" i="1" s="1"/>
  <c r="N425" i="1"/>
  <c r="O425" i="1" s="1"/>
  <c r="N461" i="1"/>
  <c r="O461" i="1" s="1"/>
  <c r="N456" i="1"/>
  <c r="O456" i="1" s="1"/>
  <c r="N453" i="1"/>
  <c r="O453" i="1" s="1"/>
  <c r="N448" i="1"/>
  <c r="O448" i="1" s="1"/>
  <c r="N445" i="1"/>
  <c r="O445" i="1" s="1"/>
  <c r="K278" i="1"/>
  <c r="N278" i="1" s="1"/>
  <c r="O278" i="1" s="1"/>
  <c r="L271" i="1"/>
  <c r="K269" i="1"/>
  <c r="K262" i="1"/>
  <c r="N262" i="1" s="1"/>
  <c r="O262" i="1" s="1"/>
  <c r="L252" i="1"/>
  <c r="K250" i="1"/>
  <c r="K243" i="1"/>
  <c r="N243" i="1" s="1"/>
  <c r="O243" i="1" s="1"/>
  <c r="K232" i="1"/>
  <c r="K228" i="1"/>
  <c r="K224" i="1"/>
  <c r="K219" i="1"/>
  <c r="K200" i="1"/>
  <c r="N200" i="1" s="1"/>
  <c r="O200" i="1" s="1"/>
  <c r="L184" i="1"/>
  <c r="K182" i="1"/>
  <c r="N182" i="1" s="1"/>
  <c r="O182" i="1" s="1"/>
  <c r="K175" i="1"/>
  <c r="N175" i="1" s="1"/>
  <c r="O175" i="1" s="1"/>
  <c r="L168" i="1"/>
  <c r="K166" i="1"/>
  <c r="N166" i="1" s="1"/>
  <c r="O166" i="1" s="1"/>
  <c r="K152" i="1"/>
  <c r="N152" i="1" s="1"/>
  <c r="O152" i="1" s="1"/>
  <c r="O357" i="1"/>
  <c r="N394" i="1"/>
  <c r="O394" i="1" s="1"/>
  <c r="N389" i="1"/>
  <c r="O389" i="1" s="1"/>
  <c r="N387" i="1"/>
  <c r="O387" i="1" s="1"/>
  <c r="N385" i="1"/>
  <c r="O385" i="1" s="1"/>
  <c r="N381" i="1"/>
  <c r="O381" i="1" s="1"/>
  <c r="N377" i="1"/>
  <c r="O377" i="1" s="1"/>
  <c r="N376" i="1"/>
  <c r="O376" i="1" s="1"/>
  <c r="N417" i="1"/>
  <c r="O417" i="1" s="1"/>
  <c r="N410" i="1"/>
  <c r="O410" i="1" s="1"/>
  <c r="N408" i="1"/>
  <c r="O408" i="1" s="1"/>
  <c r="N415" i="1"/>
  <c r="O415" i="1" s="1"/>
  <c r="N411" i="1"/>
  <c r="O411" i="1" s="1"/>
  <c r="N407" i="1"/>
  <c r="O407" i="1" s="1"/>
  <c r="N403" i="1"/>
  <c r="O403" i="1" s="1"/>
  <c r="N399" i="1"/>
  <c r="O399" i="1" s="1"/>
  <c r="N438" i="1"/>
  <c r="O438" i="1" s="1"/>
  <c r="N431" i="1"/>
  <c r="O431" i="1" s="1"/>
  <c r="N429" i="1"/>
  <c r="O429" i="1" s="1"/>
  <c r="N422" i="1"/>
  <c r="O422" i="1" s="1"/>
  <c r="N440" i="1"/>
  <c r="O440" i="1" s="1"/>
  <c r="N436" i="1"/>
  <c r="O436" i="1" s="1"/>
  <c r="N432" i="1"/>
  <c r="O432" i="1" s="1"/>
  <c r="N428" i="1"/>
  <c r="O428" i="1" s="1"/>
  <c r="N424" i="1"/>
  <c r="O424" i="1" s="1"/>
  <c r="N462" i="1"/>
  <c r="O462" i="1" s="1"/>
  <c r="N459" i="1"/>
  <c r="O459" i="1" s="1"/>
  <c r="N454" i="1"/>
  <c r="O454" i="1" s="1"/>
  <c r="N451" i="1"/>
  <c r="O451" i="1" s="1"/>
  <c r="N446" i="1"/>
  <c r="O446" i="1" s="1"/>
  <c r="K274" i="1"/>
  <c r="N274" i="1" s="1"/>
  <c r="O274" i="1" s="1"/>
  <c r="L267" i="1"/>
  <c r="K265" i="1"/>
  <c r="K255" i="1"/>
  <c r="N255" i="1" s="1"/>
  <c r="O255" i="1" s="1"/>
  <c r="L248" i="1"/>
  <c r="K246" i="1"/>
  <c r="K239" i="1"/>
  <c r="N239" i="1" s="1"/>
  <c r="O239" i="1" s="1"/>
  <c r="K231" i="1"/>
  <c r="K227" i="1"/>
  <c r="K223" i="1"/>
  <c r="K234" i="1"/>
  <c r="N206" i="1"/>
  <c r="O206" i="1" s="1"/>
  <c r="K203" i="1"/>
  <c r="N203" i="1" s="1"/>
  <c r="O203" i="1" s="1"/>
  <c r="L194" i="1"/>
  <c r="N194" i="1" s="1"/>
  <c r="O194" i="1" s="1"/>
  <c r="N190" i="1"/>
  <c r="O190" i="1" s="1"/>
  <c r="L180" i="1"/>
  <c r="K178" i="1"/>
  <c r="N178" i="1" s="1"/>
  <c r="O178" i="1" s="1"/>
  <c r="K171" i="1"/>
  <c r="N171" i="1" s="1"/>
  <c r="O171" i="1" s="1"/>
  <c r="O368" i="1"/>
  <c r="N392" i="1"/>
  <c r="O392" i="1" s="1"/>
  <c r="N390" i="1"/>
  <c r="O390" i="1" s="1"/>
  <c r="N383" i="1"/>
  <c r="O383" i="1" s="1"/>
  <c r="N379" i="1"/>
  <c r="O379" i="1" s="1"/>
  <c r="N398" i="1"/>
  <c r="O398" i="1" s="1"/>
  <c r="N414" i="1"/>
  <c r="O414" i="1" s="1"/>
  <c r="N412" i="1"/>
  <c r="O412" i="1" s="1"/>
  <c r="N405" i="1"/>
  <c r="O405" i="1" s="1"/>
  <c r="N435" i="1"/>
  <c r="O435" i="1" s="1"/>
  <c r="N433" i="1"/>
  <c r="O433" i="1" s="1"/>
  <c r="N426" i="1"/>
  <c r="O426" i="1" s="1"/>
  <c r="N452" i="1"/>
  <c r="O452" i="1" s="1"/>
  <c r="N449" i="1"/>
  <c r="O449" i="1" s="1"/>
  <c r="L279" i="1"/>
  <c r="K277" i="1"/>
  <c r="K270" i="1"/>
  <c r="N270" i="1" s="1"/>
  <c r="O270" i="1" s="1"/>
  <c r="L263" i="1"/>
  <c r="K261" i="1"/>
  <c r="K251" i="1"/>
  <c r="N251" i="1" s="1"/>
  <c r="O251" i="1" s="1"/>
  <c r="L244" i="1"/>
  <c r="K242" i="1"/>
  <c r="L222" i="1"/>
  <c r="K215" i="1"/>
  <c r="O199" i="1"/>
  <c r="K183" i="1"/>
  <c r="N183" i="1" s="1"/>
  <c r="O183" i="1" s="1"/>
  <c r="L176" i="1"/>
  <c r="K174" i="1"/>
  <c r="N174" i="1" s="1"/>
  <c r="O174" i="1" s="1"/>
  <c r="K167" i="1"/>
  <c r="N167" i="1" s="1"/>
  <c r="O167" i="1" s="1"/>
  <c r="O162" i="1"/>
  <c r="O360" i="1"/>
  <c r="N395" i="1"/>
  <c r="O395" i="1" s="1"/>
  <c r="N388" i="1"/>
  <c r="O388" i="1" s="1"/>
  <c r="N386" i="1"/>
  <c r="O386" i="1" s="1"/>
  <c r="N384" i="1"/>
  <c r="O384" i="1" s="1"/>
  <c r="N382" i="1"/>
  <c r="O382" i="1" s="1"/>
  <c r="N378" i="1"/>
  <c r="O378" i="1" s="1"/>
  <c r="N418" i="1"/>
  <c r="O418" i="1" s="1"/>
  <c r="N416" i="1"/>
  <c r="O416" i="1" s="1"/>
  <c r="N409" i="1"/>
  <c r="O409" i="1" s="1"/>
  <c r="N402" i="1"/>
  <c r="O402" i="1" s="1"/>
  <c r="N400" i="1"/>
  <c r="O400" i="1" s="1"/>
  <c r="N439" i="1"/>
  <c r="O439" i="1" s="1"/>
  <c r="N437" i="1"/>
  <c r="O437" i="1" s="1"/>
  <c r="N430" i="1"/>
  <c r="O430" i="1" s="1"/>
  <c r="N421" i="1"/>
  <c r="O421" i="1" s="1"/>
  <c r="N444" i="1"/>
  <c r="O444" i="1" s="1"/>
  <c r="N463" i="1"/>
  <c r="O463" i="1" s="1"/>
  <c r="N458" i="1"/>
  <c r="O458" i="1" s="1"/>
  <c r="N455" i="1"/>
  <c r="O455" i="1" s="1"/>
  <c r="N450" i="1"/>
  <c r="O450" i="1" s="1"/>
  <c r="K470" i="1"/>
  <c r="L275" i="1"/>
  <c r="K273" i="1"/>
  <c r="K266" i="1"/>
  <c r="N266" i="1" s="1"/>
  <c r="O266" i="1" s="1"/>
  <c r="L256" i="1"/>
  <c r="N256" i="1" s="1"/>
  <c r="O256" i="1" s="1"/>
  <c r="K254" i="1"/>
  <c r="K247" i="1"/>
  <c r="N247" i="1" s="1"/>
  <c r="O247" i="1" s="1"/>
  <c r="L240" i="1"/>
  <c r="N240" i="1" s="1"/>
  <c r="O240" i="1" s="1"/>
  <c r="K238" i="1"/>
  <c r="K220" i="1"/>
  <c r="L202" i="1"/>
  <c r="N202" i="1" s="1"/>
  <c r="O202" i="1" s="1"/>
  <c r="N198" i="1"/>
  <c r="O198" i="1" s="1"/>
  <c r="K195" i="1"/>
  <c r="N195" i="1" s="1"/>
  <c r="O195" i="1" s="1"/>
  <c r="K179" i="1"/>
  <c r="N179" i="1" s="1"/>
  <c r="O179" i="1" s="1"/>
  <c r="L172" i="1"/>
  <c r="K170" i="1"/>
  <c r="N170" i="1" s="1"/>
  <c r="O170" i="1" s="1"/>
  <c r="K29" i="1"/>
  <c r="N29" i="1" s="1"/>
  <c r="O29" i="1" s="1"/>
  <c r="L28" i="1"/>
  <c r="N28" i="1" s="1"/>
  <c r="O28" i="1" s="1"/>
  <c r="L26" i="1"/>
  <c r="N26" i="1" s="1"/>
  <c r="O26" i="1" s="1"/>
  <c r="L30" i="1"/>
  <c r="N30" i="1" s="1"/>
  <c r="O30" i="1" s="1"/>
  <c r="K25" i="1"/>
  <c r="L24" i="1"/>
  <c r="N24" i="1" s="1"/>
  <c r="O24" i="1" s="1"/>
  <c r="L160" i="1"/>
  <c r="N160" i="1" s="1"/>
  <c r="O160" i="1" s="1"/>
  <c r="L159" i="1"/>
  <c r="N159" i="1" s="1"/>
  <c r="O159" i="1" s="1"/>
  <c r="K155" i="1"/>
  <c r="N155" i="1" s="1"/>
  <c r="O155" i="1" s="1"/>
  <c r="L154" i="1"/>
  <c r="N154" i="1" s="1"/>
  <c r="O154" i="1" s="1"/>
  <c r="L182" i="1"/>
  <c r="L178" i="1"/>
  <c r="L174" i="1"/>
  <c r="L170" i="1"/>
  <c r="L166" i="1"/>
  <c r="N191" i="1"/>
  <c r="O191" i="1" s="1"/>
  <c r="L205" i="1"/>
  <c r="N205" i="1" s="1"/>
  <c r="O205" i="1" s="1"/>
  <c r="L201" i="1"/>
  <c r="N201" i="1" s="1"/>
  <c r="O201" i="1" s="1"/>
  <c r="L197" i="1"/>
  <c r="N197" i="1" s="1"/>
  <c r="O197" i="1" s="1"/>
  <c r="L193" i="1"/>
  <c r="N193" i="1" s="1"/>
  <c r="O193" i="1" s="1"/>
  <c r="L189" i="1"/>
  <c r="N189" i="1" s="1"/>
  <c r="O189" i="1" s="1"/>
  <c r="L215" i="1"/>
  <c r="L234" i="1"/>
  <c r="N222" i="1"/>
  <c r="O222" i="1" s="1"/>
  <c r="L232" i="1"/>
  <c r="N232" i="1" s="1"/>
  <c r="O232" i="1" s="1"/>
  <c r="L228" i="1"/>
  <c r="L224" i="1"/>
  <c r="N224" i="1" s="1"/>
  <c r="O224" i="1" s="1"/>
  <c r="L220" i="1"/>
  <c r="L231" i="1"/>
  <c r="N231" i="1" s="1"/>
  <c r="O231" i="1" s="1"/>
  <c r="L227" i="1"/>
  <c r="N227" i="1" s="1"/>
  <c r="O227" i="1" s="1"/>
  <c r="L223" i="1"/>
  <c r="L219" i="1"/>
  <c r="N219" i="1" s="1"/>
  <c r="O219" i="1" s="1"/>
  <c r="N248" i="1"/>
  <c r="O248" i="1" s="1"/>
  <c r="L254" i="1"/>
  <c r="L250" i="1"/>
  <c r="N250" i="1" s="1"/>
  <c r="O250" i="1" s="1"/>
  <c r="L246" i="1"/>
  <c r="N246" i="1" s="1"/>
  <c r="O246" i="1" s="1"/>
  <c r="L242" i="1"/>
  <c r="L238" i="1"/>
  <c r="N279" i="1"/>
  <c r="O279" i="1" s="1"/>
  <c r="L277" i="1"/>
  <c r="L273" i="1"/>
  <c r="N273" i="1" s="1"/>
  <c r="O273" i="1" s="1"/>
  <c r="L269" i="1"/>
  <c r="N269" i="1" s="1"/>
  <c r="O269" i="1" s="1"/>
  <c r="L265" i="1"/>
  <c r="N265" i="1" s="1"/>
  <c r="O265" i="1" s="1"/>
  <c r="L261" i="1"/>
  <c r="N261" i="1" s="1"/>
  <c r="O261" i="1" s="1"/>
  <c r="N470" i="1"/>
  <c r="O470" i="1" s="1"/>
  <c r="K467" i="1"/>
  <c r="N375" i="1"/>
  <c r="O375" i="1" s="1"/>
  <c r="N371" i="1"/>
  <c r="O371" i="1" s="1"/>
  <c r="N369" i="1"/>
  <c r="O369" i="1" s="1"/>
  <c r="N366" i="1"/>
  <c r="O366" i="1" s="1"/>
  <c r="N363" i="1"/>
  <c r="O363" i="1" s="1"/>
  <c r="N361" i="1"/>
  <c r="O361" i="1" s="1"/>
  <c r="N358" i="1"/>
  <c r="O358" i="1" s="1"/>
  <c r="N372" i="1"/>
  <c r="O372" i="1" s="1"/>
  <c r="N364" i="1"/>
  <c r="O364" i="1" s="1"/>
  <c r="N356" i="1"/>
  <c r="O356" i="1" s="1"/>
  <c r="N354" i="1"/>
  <c r="O354" i="1" s="1"/>
  <c r="N352" i="1"/>
  <c r="O352" i="1" s="1"/>
  <c r="N370" i="1"/>
  <c r="O370" i="1" s="1"/>
  <c r="N367" i="1"/>
  <c r="O367" i="1" s="1"/>
  <c r="N365" i="1"/>
  <c r="O365" i="1" s="1"/>
  <c r="N362" i="1"/>
  <c r="O362" i="1" s="1"/>
  <c r="N359" i="1"/>
  <c r="O359" i="1" s="1"/>
  <c r="N306" i="1"/>
  <c r="O306" i="1" s="1"/>
  <c r="N283" i="1"/>
  <c r="O283" i="1" s="1"/>
  <c r="L260" i="1"/>
  <c r="K260" i="1"/>
  <c r="L237" i="1"/>
  <c r="K237" i="1"/>
  <c r="K218" i="1"/>
  <c r="L218" i="1"/>
  <c r="L214" i="1"/>
  <c r="K214" i="1"/>
  <c r="K211" i="1"/>
  <c r="N211" i="1" s="1"/>
  <c r="O211" i="1" s="1"/>
  <c r="K188" i="1"/>
  <c r="L165" i="1"/>
  <c r="K165" i="1"/>
  <c r="N165" i="1" s="1"/>
  <c r="O165" i="1" s="1"/>
  <c r="K158" i="1"/>
  <c r="N158" i="1" s="1"/>
  <c r="O158" i="1" s="1"/>
  <c r="K151" i="1"/>
  <c r="N151" i="1" s="1"/>
  <c r="O151" i="1" s="1"/>
  <c r="L148" i="1"/>
  <c r="N148" i="1" s="1"/>
  <c r="O148" i="1" s="1"/>
  <c r="K145" i="1"/>
  <c r="N145" i="1" s="1"/>
  <c r="O145" i="1" s="1"/>
  <c r="K142" i="1"/>
  <c r="N142" i="1" s="1"/>
  <c r="O142" i="1" s="1"/>
  <c r="N139" i="1"/>
  <c r="O139" i="1" s="1"/>
  <c r="N135" i="1"/>
  <c r="O135" i="1" s="1"/>
  <c r="L137" i="1"/>
  <c r="N137" i="1" s="1"/>
  <c r="O137" i="1" s="1"/>
  <c r="L133" i="1"/>
  <c r="N133" i="1" s="1"/>
  <c r="O133" i="1" s="1"/>
  <c r="L129" i="1"/>
  <c r="N129" i="1" s="1"/>
  <c r="O129" i="1" s="1"/>
  <c r="L136" i="1"/>
  <c r="N136" i="1" s="1"/>
  <c r="O136" i="1" s="1"/>
  <c r="L132" i="1"/>
  <c r="N132" i="1" s="1"/>
  <c r="O132" i="1" s="1"/>
  <c r="L128" i="1"/>
  <c r="N128" i="1" s="1"/>
  <c r="O128" i="1" s="1"/>
  <c r="K127" i="1"/>
  <c r="N127" i="1" s="1"/>
  <c r="O127" i="1" s="1"/>
  <c r="N124" i="1"/>
  <c r="O124" i="1" s="1"/>
  <c r="N121" i="1"/>
  <c r="O121" i="1" s="1"/>
  <c r="L118" i="1"/>
  <c r="N118" i="1" s="1"/>
  <c r="O118" i="1" s="1"/>
  <c r="N103" i="1"/>
  <c r="O103" i="1" s="1"/>
  <c r="N111" i="1"/>
  <c r="O111" i="1" s="1"/>
  <c r="L113" i="1"/>
  <c r="N113" i="1" s="1"/>
  <c r="O113" i="1" s="1"/>
  <c r="L109" i="1"/>
  <c r="N109" i="1" s="1"/>
  <c r="O109" i="1" s="1"/>
  <c r="L105" i="1"/>
  <c r="N105" i="1" s="1"/>
  <c r="O105" i="1" s="1"/>
  <c r="L101" i="1"/>
  <c r="N101" i="1" s="1"/>
  <c r="O101" i="1" s="1"/>
  <c r="K100" i="1"/>
  <c r="N100" i="1" s="1"/>
  <c r="O100" i="1" s="1"/>
  <c r="N96" i="1"/>
  <c r="O96" i="1" s="1"/>
  <c r="L98" i="1"/>
  <c r="L94" i="1"/>
  <c r="N94" i="1" s="1"/>
  <c r="O94" i="1" s="1"/>
  <c r="K93" i="1"/>
  <c r="N93" i="1" s="1"/>
  <c r="O93" i="1" s="1"/>
  <c r="L90" i="1"/>
  <c r="N90" i="1" s="1"/>
  <c r="O90" i="1" s="1"/>
  <c r="N75" i="1"/>
  <c r="O75" i="1" s="1"/>
  <c r="L85" i="1"/>
  <c r="L81" i="1"/>
  <c r="N81" i="1" s="1"/>
  <c r="O81" i="1" s="1"/>
  <c r="L77" i="1"/>
  <c r="N77" i="1" s="1"/>
  <c r="O77" i="1" s="1"/>
  <c r="L73" i="1"/>
  <c r="N73" i="1" s="1"/>
  <c r="O73" i="1" s="1"/>
  <c r="L72" i="1"/>
  <c r="K67" i="1"/>
  <c r="K70" i="1"/>
  <c r="K69" i="1"/>
  <c r="N69" i="1" s="1"/>
  <c r="O69" i="1" s="1"/>
  <c r="L70" i="1"/>
  <c r="L66" i="1"/>
  <c r="L65" i="1"/>
  <c r="N65" i="1" s="1"/>
  <c r="O65" i="1" s="1"/>
  <c r="L37" i="1"/>
  <c r="N37" i="1" s="1"/>
  <c r="O37" i="1" s="1"/>
  <c r="K38" i="1"/>
  <c r="N38" i="1" s="1"/>
  <c r="O38" i="1" s="1"/>
  <c r="N58" i="1"/>
  <c r="O58" i="1" s="1"/>
  <c r="N54" i="1"/>
  <c r="O54" i="1" s="1"/>
  <c r="N50" i="1"/>
  <c r="O50" i="1" s="1"/>
  <c r="N46" i="1"/>
  <c r="O46" i="1" s="1"/>
  <c r="N57" i="1"/>
  <c r="O57" i="1" s="1"/>
  <c r="N53" i="1"/>
  <c r="O53" i="1" s="1"/>
  <c r="N49" i="1"/>
  <c r="O49" i="1" s="1"/>
  <c r="N45" i="1"/>
  <c r="O45" i="1" s="1"/>
  <c r="N39" i="1"/>
  <c r="O39" i="1" s="1"/>
  <c r="N42" i="1"/>
  <c r="O42" i="1" s="1"/>
  <c r="L34" i="1"/>
  <c r="N34" i="1" s="1"/>
  <c r="O34" i="1" s="1"/>
  <c r="K33" i="1"/>
  <c r="N33" i="1" s="1"/>
  <c r="O33" i="1" s="1"/>
  <c r="N25" i="1"/>
  <c r="O25" i="1" s="1"/>
  <c r="L31" i="1"/>
  <c r="N31" i="1" s="1"/>
  <c r="O31" i="1" s="1"/>
  <c r="L27" i="1"/>
  <c r="N27" i="1" s="1"/>
  <c r="O27" i="1" s="1"/>
  <c r="L23" i="1"/>
  <c r="N23" i="1" s="1"/>
  <c r="O23" i="1" s="1"/>
  <c r="L20" i="1"/>
  <c r="L16" i="1"/>
  <c r="L19" i="1"/>
  <c r="K22" i="1"/>
  <c r="K18" i="1"/>
  <c r="K20" i="1"/>
  <c r="K19" i="1"/>
  <c r="N19" i="1" s="1"/>
  <c r="O19" i="1" s="1"/>
  <c r="L22" i="1"/>
  <c r="L18" i="1"/>
  <c r="L21" i="1"/>
  <c r="N21" i="1" s="1"/>
  <c r="O21" i="1" s="1"/>
  <c r="L17" i="1"/>
  <c r="N17" i="1" s="1"/>
  <c r="O17" i="1" s="1"/>
  <c r="K16" i="1"/>
  <c r="L13" i="1"/>
  <c r="N13" i="1" s="1"/>
  <c r="O13" i="1" s="1"/>
  <c r="K9" i="1"/>
  <c r="N9" i="1" s="1"/>
  <c r="O9" i="1" s="1"/>
  <c r="K12" i="1"/>
  <c r="N12" i="1" s="1"/>
  <c r="O12" i="1" s="1"/>
  <c r="K11" i="1"/>
  <c r="N11" i="1" s="1"/>
  <c r="O11" i="1" s="1"/>
  <c r="K10" i="1"/>
  <c r="N10" i="1" s="1"/>
  <c r="O10" i="1" s="1"/>
  <c r="K14" i="1"/>
  <c r="N67" i="1" l="1"/>
  <c r="O67" i="1" s="1"/>
  <c r="N68" i="1"/>
  <c r="O68" i="1" s="1"/>
  <c r="N14" i="1"/>
  <c r="O14" i="1" s="1"/>
  <c r="N242" i="1"/>
  <c r="O242" i="1" s="1"/>
  <c r="N228" i="1"/>
  <c r="O228" i="1" s="1"/>
  <c r="N98" i="1"/>
  <c r="O98" i="1" s="1"/>
  <c r="N85" i="1"/>
  <c r="O85" i="1" s="1"/>
  <c r="N72" i="1"/>
  <c r="O72" i="1" s="1"/>
  <c r="N66" i="1"/>
  <c r="O66" i="1" s="1"/>
  <c r="N76" i="1"/>
  <c r="O76" i="1" s="1"/>
  <c r="N249" i="1"/>
  <c r="O249" i="1" s="1"/>
  <c r="N257" i="1"/>
  <c r="O257" i="1" s="1"/>
  <c r="N230" i="1"/>
  <c r="O230" i="1" s="1"/>
  <c r="N131" i="1"/>
  <c r="O131" i="1" s="1"/>
  <c r="N104" i="1"/>
  <c r="O104" i="1" s="1"/>
  <c r="N467" i="1"/>
  <c r="O467" i="1" s="1"/>
  <c r="N277" i="1"/>
  <c r="O277" i="1" s="1"/>
  <c r="N238" i="1"/>
  <c r="O238" i="1" s="1"/>
  <c r="N254" i="1"/>
  <c r="O254" i="1" s="1"/>
  <c r="N223" i="1"/>
  <c r="O223" i="1" s="1"/>
  <c r="N234" i="1"/>
  <c r="O234" i="1" s="1"/>
  <c r="N112" i="1"/>
  <c r="O112" i="1" s="1"/>
  <c r="N16" i="1"/>
  <c r="O16" i="1" s="1"/>
  <c r="N215" i="1"/>
  <c r="O215" i="1" s="1"/>
  <c r="N56" i="1"/>
  <c r="O56" i="1" s="1"/>
  <c r="N107" i="1"/>
  <c r="O107" i="1" s="1"/>
  <c r="N130" i="1"/>
  <c r="O130" i="1" s="1"/>
  <c r="N86" i="1"/>
  <c r="O86" i="1" s="1"/>
  <c r="N272" i="1"/>
  <c r="O272" i="1" s="1"/>
  <c r="N220" i="1"/>
  <c r="O220" i="1" s="1"/>
  <c r="N237" i="1"/>
  <c r="O237" i="1" s="1"/>
  <c r="N241" i="1"/>
  <c r="O241" i="1" s="1"/>
  <c r="N280" i="1"/>
  <c r="O280" i="1" s="1"/>
  <c r="N264" i="1"/>
  <c r="O264" i="1" s="1"/>
  <c r="N226" i="1"/>
  <c r="O226" i="1" s="1"/>
  <c r="N221" i="1"/>
  <c r="O221" i="1" s="1"/>
  <c r="N134" i="1"/>
  <c r="O134" i="1" s="1"/>
  <c r="N245" i="1"/>
  <c r="O245" i="1" s="1"/>
  <c r="N70" i="1"/>
  <c r="O70" i="1" s="1"/>
  <c r="N260" i="1"/>
  <c r="O260" i="1" s="1"/>
  <c r="N276" i="1"/>
  <c r="O276" i="1" s="1"/>
  <c r="N252" i="1"/>
  <c r="O252" i="1" s="1"/>
  <c r="N244" i="1"/>
  <c r="O244" i="1" s="1"/>
  <c r="N110" i="1"/>
  <c r="O110" i="1" s="1"/>
  <c r="N229" i="1"/>
  <c r="O229" i="1" s="1"/>
  <c r="N115" i="1"/>
  <c r="O115" i="1" s="1"/>
  <c r="N275" i="1"/>
  <c r="O275" i="1" s="1"/>
  <c r="N267" i="1"/>
  <c r="O267" i="1" s="1"/>
  <c r="N102" i="1"/>
  <c r="O102" i="1" s="1"/>
  <c r="N114" i="1"/>
  <c r="O114" i="1" s="1"/>
  <c r="N225" i="1"/>
  <c r="O225" i="1" s="1"/>
  <c r="N62" i="1"/>
  <c r="O62" i="1" s="1"/>
  <c r="N218" i="1"/>
  <c r="O218" i="1" s="1"/>
  <c r="N214" i="1"/>
  <c r="O214" i="1" s="1"/>
  <c r="N188" i="1"/>
  <c r="O188" i="1" s="1"/>
  <c r="N18" i="1"/>
  <c r="O18" i="1" s="1"/>
  <c r="N22" i="1"/>
  <c r="O22" i="1" s="1"/>
  <c r="N20" i="1"/>
  <c r="O20" i="1" s="1"/>
</calcChain>
</file>

<file path=xl/sharedStrings.xml><?xml version="1.0" encoding="utf-8"?>
<sst xmlns="http://schemas.openxmlformats.org/spreadsheetml/2006/main" count="484" uniqueCount="105">
  <si>
    <t>Наименование государственной услуги</t>
  </si>
  <si>
    <t>Норматив затрат, непосредственно связанных с оказанием государственной услуги, тыс.руб.</t>
  </si>
  <si>
    <t>Норматив затрат на общехозяйственные нужды, тыс.руб</t>
  </si>
  <si>
    <t>Норматив затрат на оказание услуги, тыс.руб.</t>
  </si>
  <si>
    <t>Отраслевой корректирующий коэффициент</t>
  </si>
  <si>
    <t>Территориальный корректирующий коэффициент</t>
  </si>
  <si>
    <t>Фонд оплаты труда с начислениями</t>
  </si>
  <si>
    <t>Питание</t>
  </si>
  <si>
    <t>Медикаменты</t>
  </si>
  <si>
    <t>хозяйственные расходы</t>
  </si>
  <si>
    <t>содержание недвижимого имущества</t>
  </si>
  <si>
    <t>коммунальные услуги</t>
  </si>
  <si>
    <t>Предоставление социального обслуживания в стационарной форме</t>
  </si>
  <si>
    <r>
      <t xml:space="preserve"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</t>
    </r>
    <r>
      <rPr>
        <sz val="10"/>
        <color indexed="10"/>
        <rFont val="Times New Roman"/>
        <family val="1"/>
        <charset val="204"/>
      </rPr>
      <t>(платно)</t>
    </r>
  </si>
  <si>
    <t xml:space="preserve">Базовый норматив ПНИ </t>
  </si>
  <si>
    <t xml:space="preserve"> ОАУСО "Новгородский ПНИ"</t>
  </si>
  <si>
    <t>ОАУСО "Валдайский ПНИ "Добывалово"</t>
  </si>
  <si>
    <t>ОАУСО "Валдайский ПНИ "Приозерный"</t>
  </si>
  <si>
    <t>ОАУСО "Маловишерский ПНИ "Оксочи"</t>
  </si>
  <si>
    <t>ОАУСО "Боровичский ПНИ "Прошково"</t>
  </si>
  <si>
    <r>
      <t xml:space="preserve">ОБУСО «Детский дом-интернат для умственно отсталых детей имени Ушинского» -  </t>
    </r>
    <r>
      <rPr>
        <sz val="8"/>
        <color indexed="10"/>
        <rFont val="Times New Roman"/>
        <family val="1"/>
        <charset val="204"/>
      </rPr>
      <t>мол.инвалиды</t>
    </r>
  </si>
  <si>
    <t>Базовый норматив ДИ</t>
  </si>
  <si>
    <t>ОАУСО «Мошенской ДИ»</t>
  </si>
  <si>
    <t>ОАУСО «Новгородский ДИ»</t>
  </si>
  <si>
    <t>ОБУСО «Хвойнинский ДИ «Песь»</t>
  </si>
  <si>
    <t>ОАУСО «Любытинский ДИ»</t>
  </si>
  <si>
    <t>ОАУСО «Старорусский ДИ «Приильменье»</t>
  </si>
  <si>
    <t>ОАУСО «Новгородский дом ветеранов»</t>
  </si>
  <si>
    <t>ОАУСО «Боровичский ДИ»</t>
  </si>
  <si>
    <t>ОАУСО «Пестовский КЦСО»</t>
  </si>
  <si>
    <t>ОАУСО «Солецкий КЦСО»</t>
  </si>
  <si>
    <t>ОАУСО «Валдайский КЦСО»</t>
  </si>
  <si>
    <t>ОБУСО «Крестецкий КЦСО»</t>
  </si>
  <si>
    <t>ОБУСО «Маревский КЦСО»</t>
  </si>
  <si>
    <t>ОАУСО «Окуловский КЦСО»</t>
  </si>
  <si>
    <t>ОАУСО «Парфинский КЦСО»</t>
  </si>
  <si>
    <t xml:space="preserve">Временное проживание </t>
  </si>
  <si>
    <t>ОАУСО «Демянский КЦСО»</t>
  </si>
  <si>
    <t>ОАУСО «Боровичский КЦСО»</t>
  </si>
  <si>
    <r>
  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10"/>
        <color indexed="60"/>
        <rFont val="Times New Roman"/>
        <family val="1"/>
        <charset val="204"/>
      </rPr>
      <t>бесплатно</t>
    </r>
    <r>
      <rPr>
        <sz val="10"/>
        <color indexed="8"/>
        <rFont val="Times New Roman"/>
        <family val="1"/>
        <charset val="204"/>
      </rPr>
      <t>)</t>
    </r>
  </si>
  <si>
    <t>Базовый норматив ПНИ</t>
  </si>
  <si>
    <r>
      <t xml:space="preserve">ОБУСО «Детский дом-интернат для умственно отсталых детей имени Ушинского» -  </t>
    </r>
    <r>
      <rPr>
        <sz val="8"/>
        <color indexed="10"/>
        <rFont val="Times New Roman"/>
        <family val="1"/>
        <charset val="204"/>
      </rPr>
      <t>дети</t>
    </r>
  </si>
  <si>
    <r>
      <t xml:space="preserve">Гражданин </t>
    </r>
    <r>
      <rPr>
        <sz val="10"/>
        <color indexed="10"/>
        <rFont val="Times New Roman"/>
        <family val="1"/>
        <charset val="204"/>
      </rPr>
      <t>полностью утративший</t>
    </r>
    <r>
      <rPr>
        <sz val="10"/>
        <rFont val="Times New Roman"/>
        <family val="1"/>
        <charset val="204"/>
      </rPr>
      <t xml:space="preserve">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 (</t>
    </r>
    <r>
      <rPr>
        <sz val="10"/>
        <color indexed="10"/>
        <rFont val="Times New Roman"/>
        <family val="1"/>
        <charset val="204"/>
      </rPr>
      <t>платно</t>
    </r>
    <r>
      <rPr>
        <sz val="10"/>
        <rFont val="Times New Roman"/>
        <family val="1"/>
        <charset val="204"/>
      </rPr>
      <t xml:space="preserve">) </t>
    </r>
  </si>
  <si>
    <r>
      <t xml:space="preserve">ОБУСО «Детский дом-интернат для умственно отсталых детей имени Ушинского» - </t>
    </r>
    <r>
      <rPr>
        <sz val="8"/>
        <color indexed="10"/>
        <rFont val="Times New Roman"/>
        <family val="1"/>
        <charset val="204"/>
      </rPr>
      <t>мол.инвалиды</t>
    </r>
  </si>
  <si>
    <t xml:space="preserve">Базовый норматив </t>
  </si>
  <si>
    <r>
      <t xml:space="preserve">Гражданин </t>
    </r>
    <r>
      <rPr>
        <b/>
        <sz val="10"/>
        <color indexed="10"/>
        <rFont val="Times New Roman"/>
        <family val="1"/>
        <charset val="204"/>
      </rPr>
      <t>полностью утративший</t>
    </r>
    <r>
      <rPr>
        <sz val="10"/>
        <rFont val="Times New Roman"/>
        <family val="1"/>
        <charset val="204"/>
      </rPr>
      <t xml:space="preserve">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 (</t>
    </r>
    <r>
      <rPr>
        <sz val="10"/>
        <color indexed="10"/>
        <rFont val="Times New Roman"/>
        <family val="1"/>
        <charset val="204"/>
      </rPr>
      <t>бесплатно</t>
    </r>
    <r>
      <rPr>
        <sz val="10"/>
        <rFont val="Times New Roman"/>
        <family val="1"/>
        <charset val="204"/>
      </rPr>
      <t>)</t>
    </r>
  </si>
  <si>
    <r>
      <t xml:space="preserve">ОБУСО «Детский дом-интернат для умственно отсталых детей имени Ушинского» - </t>
    </r>
    <r>
      <rPr>
        <sz val="8"/>
        <color indexed="10"/>
        <rFont val="Times New Roman"/>
        <family val="1"/>
        <charset val="204"/>
      </rPr>
      <t>дети</t>
    </r>
  </si>
  <si>
    <r>
      <t>Базовый норматив</t>
    </r>
    <r>
      <rPr>
        <sz val="8"/>
        <color indexed="16"/>
        <rFont val="Times New Roman"/>
        <family val="1"/>
        <charset val="204"/>
      </rPr>
      <t xml:space="preserve"> </t>
    </r>
  </si>
  <si>
    <t>ОБУСО «СРЦ Подросток»</t>
  </si>
  <si>
    <t>Базовый норматив</t>
  </si>
  <si>
    <t>ОАУСО «Реабилитационный центр для детей и подростков с ограниченными возможностями»</t>
  </si>
  <si>
    <t xml:space="preserve">Гражданин при отсутствии возможности обеспечения ухода (в том числе временного) за инвалидом, ребенком, детьми, а также отсутствие попечения над ними
</t>
  </si>
  <si>
    <t>ОАУСО «Маловишерский КЦСО»</t>
  </si>
  <si>
    <t>ОАУСО «Мошенской КЦСО»</t>
  </si>
  <si>
    <t>ОАУСО «Поддорский КЦСО»</t>
  </si>
  <si>
    <t>ОАУСО «Хвойнинский КЦСО»</t>
  </si>
  <si>
    <t>ОАУСО «Чудовский КЦСО»</t>
  </si>
  <si>
    <t>ОАУСО «Шимский КЦСО»</t>
  </si>
  <si>
    <t>ОБУСО «Новгородский СРЦ «Подросток»</t>
  </si>
  <si>
    <t>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</si>
  <si>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ОАУСО «Новгородский центр социальной адаптации»</t>
  </si>
  <si>
    <t>Предоставление социального обслуживания в полустационарной форме</t>
  </si>
  <si>
    <t xml:space="preserve">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
</t>
  </si>
  <si>
    <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10"/>
        <color indexed="10"/>
        <rFont val="Times New Roman"/>
        <family val="1"/>
        <charset val="204"/>
      </rPr>
      <t>платно</t>
    </r>
    <r>
      <rPr>
        <sz val="10"/>
        <rFont val="Times New Roman"/>
        <family val="1"/>
        <charset val="204"/>
      </rPr>
      <t>)</t>
    </r>
  </si>
  <si>
    <r>
      <t>Базовый норматив (</t>
    </r>
    <r>
      <rPr>
        <sz val="9"/>
        <color indexed="16"/>
        <rFont val="Times New Roman"/>
        <family val="1"/>
        <charset val="204"/>
      </rPr>
      <t>наименьшая продолжительность 24 дня</t>
    </r>
    <r>
      <rPr>
        <b/>
        <sz val="10"/>
        <color indexed="16"/>
        <rFont val="Times New Roman"/>
        <family val="1"/>
        <charset val="204"/>
      </rPr>
      <t>)</t>
    </r>
  </si>
  <si>
    <t>ОАУСО «КЦСО Великого Новгорода и Новгородской района»</t>
  </si>
  <si>
    <t>ОАУСО «Любытинский КЦСО»</t>
  </si>
  <si>
    <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10"/>
        <color indexed="10"/>
        <rFont val="Times New Roman"/>
        <family val="1"/>
        <charset val="204"/>
      </rPr>
      <t>бесплатно</t>
    </r>
    <r>
      <rPr>
        <sz val="10"/>
        <rFont val="Times New Roman"/>
        <family val="1"/>
        <charset val="204"/>
      </rPr>
      <t>)</t>
    </r>
  </si>
  <si>
    <r>
      <t>Базовый норматив (</t>
    </r>
    <r>
      <rPr>
        <sz val="9"/>
        <color indexed="16"/>
        <rFont val="Times New Roman"/>
        <family val="1"/>
        <charset val="204"/>
      </rPr>
      <t>наименьшая продолжительность 24 дня</t>
    </r>
    <r>
      <rPr>
        <b/>
        <sz val="10"/>
        <color indexed="16"/>
        <rFont val="Times New Roman"/>
        <family val="1"/>
        <charset val="204"/>
      </rPr>
      <t xml:space="preserve">) </t>
    </r>
  </si>
  <si>
    <t>ОАУСО «КЦСО В.Новгорода и Новгородского района»</t>
  </si>
  <si>
    <t>ОБУСО «Батецкий КЦСО»</t>
  </si>
  <si>
    <t>ОАУСО «Валдайский КЦСО"</t>
  </si>
  <si>
    <t>ОАУСО «Волотовский КЦСО</t>
  </si>
  <si>
    <t>ОБУСО «Любытинский КЦСО»</t>
  </si>
  <si>
    <t>ОАУСО «Старорусский КЦСО»</t>
  </si>
  <si>
    <t>ОАУСО «Холмский КЦ»</t>
  </si>
  <si>
    <t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</si>
  <si>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r>
      <t>Базовый норматив</t>
    </r>
    <r>
      <rPr>
        <b/>
        <sz val="8"/>
        <color indexed="16"/>
        <rFont val="Times New Roman"/>
        <family val="1"/>
        <charset val="204"/>
      </rPr>
      <t xml:space="preserve"> </t>
    </r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</si>
  <si>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</si>
  <si>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ОАУСО «РЦ для детей и подростков с ограниченными возможностями»</t>
  </si>
  <si>
    <t>Предоставление социального обслуживания в форме на дому</t>
  </si>
  <si>
    <t xml:space="preserve"> 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</si>
  <si>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r>
      <rPr>
        <sz val="8"/>
        <color indexed="40"/>
        <rFont val="Times New Roman"/>
        <family val="1"/>
        <charset val="204"/>
      </rPr>
      <t xml:space="preserve"> </t>
    </r>
    <r>
      <rPr>
        <b/>
        <sz val="8"/>
        <color indexed="16"/>
        <rFont val="Times New Roman"/>
        <family val="1"/>
        <charset val="204"/>
      </rPr>
      <t>Социально-бытовые  -</t>
    </r>
    <r>
      <rPr>
        <sz val="8"/>
        <color indexed="4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платно)</t>
    </r>
  </si>
  <si>
    <r>
      <rPr>
        <sz val="8"/>
        <color indexed="40"/>
        <rFont val="Times New Roman"/>
        <family val="1"/>
        <charset val="204"/>
      </rPr>
      <t xml:space="preserve"> </t>
    </r>
    <r>
      <rPr>
        <b/>
        <sz val="8"/>
        <color indexed="16"/>
        <rFont val="Times New Roman"/>
        <family val="1"/>
        <charset val="204"/>
      </rPr>
      <t>Социально-бытовые услуги</t>
    </r>
    <r>
      <rPr>
        <sz val="8"/>
        <color indexed="16"/>
        <rFont val="Times New Roman"/>
        <family val="1"/>
        <charset val="204"/>
      </rPr>
      <t xml:space="preserve"> - </t>
    </r>
    <r>
      <rPr>
        <sz val="8"/>
        <rFont val="Times New Roman"/>
        <family val="1"/>
        <charset val="204"/>
      </rPr>
      <t xml:space="preserve">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бесплатно)</t>
    </r>
  </si>
  <si>
    <r>
      <rPr>
        <b/>
        <sz val="8"/>
        <color indexed="16"/>
        <rFont val="Times New Roman"/>
        <family val="1"/>
        <charset val="204"/>
      </rPr>
      <t>Социально-медицинские -</t>
    </r>
    <r>
      <rPr>
        <sz val="8"/>
        <color indexed="4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платно)</t>
    </r>
  </si>
  <si>
    <r>
      <rPr>
        <b/>
        <sz val="8"/>
        <color indexed="16"/>
        <rFont val="Times New Roman"/>
        <family val="1"/>
        <charset val="204"/>
      </rPr>
      <t>Социально-медицинские</t>
    </r>
    <r>
      <rPr>
        <sz val="8"/>
        <color indexed="40"/>
        <rFont val="Times New Roman"/>
        <family val="1"/>
        <charset val="204"/>
      </rPr>
      <t xml:space="preserve">    </t>
    </r>
    <r>
      <rPr>
        <sz val="8"/>
        <rFont val="Times New Roman"/>
        <family val="1"/>
        <charset val="204"/>
      </rPr>
      <t xml:space="preserve">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бесплатно)</t>
    </r>
  </si>
  <si>
    <r>
      <rPr>
        <b/>
        <sz val="8"/>
        <color indexed="16"/>
        <rFont val="Times New Roman"/>
        <family val="1"/>
        <charset val="204"/>
      </rPr>
      <t xml:space="preserve">Социально-психологические - </t>
    </r>
    <r>
      <rPr>
        <sz val="8"/>
        <rFont val="Times New Roman"/>
        <family val="1"/>
        <charset val="204"/>
      </rP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платно)</t>
    </r>
  </si>
  <si>
    <r>
      <rPr>
        <b/>
        <sz val="8"/>
        <color indexed="16"/>
        <rFont val="Times New Roman"/>
        <family val="1"/>
        <charset val="204"/>
      </rPr>
      <t xml:space="preserve">Социально-психологические </t>
    </r>
    <r>
      <rPr>
        <sz val="8"/>
        <color indexed="40"/>
        <rFont val="Times New Roman"/>
        <family val="1"/>
        <charset val="204"/>
      </rPr>
      <t xml:space="preserve">   </t>
    </r>
    <r>
      <rPr>
        <sz val="8"/>
        <rFont val="Times New Roman"/>
        <family val="1"/>
        <charset val="204"/>
      </rPr>
      <t xml:space="preserve">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бесплатно)</t>
    </r>
  </si>
  <si>
    <r>
      <rPr>
        <b/>
        <sz val="8"/>
        <color indexed="16"/>
        <rFont val="Times New Roman"/>
        <family val="1"/>
        <charset val="204"/>
      </rPr>
      <t xml:space="preserve">Социально-правовые - </t>
    </r>
    <r>
      <rPr>
        <sz val="8"/>
        <rFont val="Times New Roman"/>
        <family val="1"/>
        <charset val="204"/>
      </rP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платно)</t>
    </r>
  </si>
  <si>
    <r>
      <rPr>
        <b/>
        <sz val="8"/>
        <color indexed="16"/>
        <rFont val="Times New Roman"/>
        <family val="1"/>
        <charset val="204"/>
      </rPr>
      <t xml:space="preserve">Социально-правовые </t>
    </r>
    <r>
      <rPr>
        <sz val="8"/>
        <color indexed="40"/>
        <rFont val="Times New Roman"/>
        <family val="1"/>
        <charset val="204"/>
      </rPr>
      <t xml:space="preserve">   </t>
    </r>
    <r>
      <rPr>
        <sz val="8"/>
        <rFont val="Times New Roman"/>
        <family val="1"/>
        <charset val="204"/>
      </rPr>
      <t xml:space="preserve">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бесплатно)</t>
    </r>
  </si>
  <si>
    <r>
      <rPr>
        <sz val="8"/>
        <color indexed="40"/>
        <rFont val="Times New Roman"/>
        <family val="1"/>
        <charset val="204"/>
      </rPr>
      <t xml:space="preserve"> </t>
    </r>
    <r>
      <rPr>
        <b/>
        <sz val="8"/>
        <color indexed="16"/>
        <rFont val="Times New Roman"/>
        <family val="1"/>
        <charset val="204"/>
      </rPr>
      <t>Предоставление коммуникативных услуг -</t>
    </r>
    <r>
      <rPr>
        <sz val="8"/>
        <color indexed="4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платно)</t>
    </r>
  </si>
  <si>
    <r>
      <rPr>
        <sz val="8"/>
        <color indexed="40"/>
        <rFont val="Times New Roman"/>
        <family val="1"/>
        <charset val="204"/>
      </rPr>
      <t xml:space="preserve"> </t>
    </r>
    <r>
      <rPr>
        <b/>
        <sz val="8"/>
        <color indexed="16"/>
        <rFont val="Times New Roman"/>
        <family val="1"/>
        <charset val="204"/>
      </rPr>
      <t xml:space="preserve">Предоставление коммуникативных услуг  </t>
    </r>
    <r>
      <rPr>
        <sz val="8"/>
        <color indexed="40"/>
        <rFont val="Times New Roman"/>
        <family val="1"/>
        <charset val="204"/>
      </rPr>
      <t xml:space="preserve">  </t>
    </r>
    <r>
      <rPr>
        <sz val="8"/>
        <rFont val="Times New Roman"/>
        <family val="1"/>
        <charset val="204"/>
      </rPr>
      <t xml:space="preserve">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</t>
    </r>
    <r>
      <rPr>
        <sz val="8"/>
        <color indexed="10"/>
        <rFont val="Times New Roman"/>
        <family val="1"/>
        <charset val="204"/>
      </rPr>
      <t>бесплатно)</t>
    </r>
  </si>
  <si>
    <t>Реализация дополнительных общеразвивающих программ</t>
  </si>
  <si>
    <t>Дети с ограниченными возможностями здоровья (ОВЗ), обучающиеся по состоянию здоровья по месту жительства</t>
  </si>
  <si>
    <t>ОБУСО «Детский дом-интернат для умственно отсталых детей имени Ушинского»</t>
  </si>
  <si>
    <t>Молодые инвалиды</t>
  </si>
  <si>
    <t xml:space="preserve">ОАУСО «Поддорский КЦСО» </t>
  </si>
  <si>
    <t>ОАУСО «Хвойнинский ДИ «Песь»</t>
  </si>
  <si>
    <t>К терр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</si>
  <si>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 (женщины)</t>
  </si>
  <si>
    <r>
      <t>Гражданин при наличии в семье инвалида или инвалидов, в том числе ребенка-инвалида или детей-инвалидов, нуждающихся в постоянном постороннем уходе (м</t>
    </r>
    <r>
      <rPr>
        <b/>
        <sz val="10"/>
        <color indexed="10"/>
        <rFont val="Times New Roman"/>
        <family val="1"/>
        <charset val="204"/>
      </rPr>
      <t>атери по уходу)</t>
    </r>
  </si>
  <si>
    <t>Гражднин при наличии внутисемейного конфликта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 (женщины)</t>
  </si>
  <si>
    <t xml:space="preserve">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
</t>
  </si>
  <si>
    <t>Базовые нормативы затрат, нормативные затраты на оказание единицы государственной услуги государственными  учреждениями социального обслуживания населения Новгородской области, значения корректирующих коэффициентов к базовым нормативам затрат на 2018 год</t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</si>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</sst>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0.00000"/>
    <numFmt numFmtId="167" formatCode="_-* #,##0.00_р_._-;\-* #,##0.00_р_._-;_-* &quot;-&quot;??_р_._-;_-@_-"/>
    <numFmt numFmtId="168" formatCode="_(* #,##0.00_);_(* \(#,##0.00\);_(* &quot;-&quot;??_);_(@_)"/>
    <numFmt numFmtId="169" formatCode="0.000000"/>
    <numFmt numFmtId="170" formatCode="0.0000000"/>
    <numFmt numFmtId="171" formatCode="#,##0.000000"/>
    <numFmt numFmtId="172" formatCode="#,##0.0000000"/>
  </numFmts>
  <fonts count="3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</font>
    <font>
      <sz val="10"/>
      <color indexed="10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b/>
      <sz val="8"/>
      <color indexed="1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color indexed="16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16"/>
      <name val="Times New Roman"/>
      <family val="1"/>
      <charset val="204"/>
    </font>
    <font>
      <b/>
      <sz val="10"/>
      <name val="Arial Cyr"/>
      <family val="2"/>
      <charset val="204"/>
    </font>
    <font>
      <sz val="9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4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charset val="204"/>
    </font>
    <font>
      <sz val="9"/>
      <color indexed="8"/>
      <name val="Calibri"/>
      <family val="2"/>
    </font>
    <font>
      <sz val="9"/>
      <name val="Arial Cyr"/>
      <family val="2"/>
      <charset val="204"/>
    </font>
    <font>
      <i/>
      <sz val="9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9" fillId="0" borderId="0"/>
    <xf numFmtId="0" fontId="1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2" fillId="0" borderId="0"/>
    <xf numFmtId="0" fontId="31" fillId="0" borderId="0"/>
    <xf numFmtId="167" fontId="33" fillId="0" borderId="0" applyFont="0" applyFill="0" applyBorder="0" applyAlignment="0" applyProtection="0"/>
    <xf numFmtId="168" fontId="29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1"/>
    <xf numFmtId="0" fontId="8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/>
    </xf>
    <xf numFmtId="0" fontId="8" fillId="0" borderId="3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vertical="center" wrapText="1"/>
    </xf>
    <xf numFmtId="164" fontId="12" fillId="2" borderId="34" xfId="1" applyNumberFormat="1" applyFont="1" applyFill="1" applyBorder="1" applyAlignment="1">
      <alignment horizontal="right"/>
    </xf>
    <xf numFmtId="164" fontId="12" fillId="2" borderId="35" xfId="1" applyNumberFormat="1" applyFont="1" applyFill="1" applyBorder="1" applyAlignment="1">
      <alignment horizontal="right"/>
    </xf>
    <xf numFmtId="164" fontId="12" fillId="2" borderId="12" xfId="1" applyNumberFormat="1" applyFont="1" applyFill="1" applyBorder="1" applyAlignment="1">
      <alignment horizontal="right"/>
    </xf>
    <xf numFmtId="164" fontId="12" fillId="2" borderId="34" xfId="1" applyNumberFormat="1" applyFont="1" applyFill="1" applyBorder="1"/>
    <xf numFmtId="164" fontId="12" fillId="2" borderId="10" xfId="1" applyNumberFormat="1" applyFont="1" applyFill="1" applyBorder="1"/>
    <xf numFmtId="164" fontId="12" fillId="2" borderId="12" xfId="1" applyNumberFormat="1" applyFont="1" applyFill="1" applyBorder="1"/>
    <xf numFmtId="0" fontId="13" fillId="0" borderId="43" xfId="0" applyFont="1" applyBorder="1" applyAlignment="1">
      <alignment vertical="center" wrapText="1"/>
    </xf>
    <xf numFmtId="164" fontId="8" fillId="0" borderId="44" xfId="1" applyNumberFormat="1" applyFont="1" applyFill="1" applyBorder="1" applyAlignment="1">
      <alignment horizontal="right"/>
    </xf>
    <xf numFmtId="164" fontId="8" fillId="0" borderId="38" xfId="1" applyNumberFormat="1" applyFont="1" applyFill="1" applyBorder="1" applyAlignment="1">
      <alignment horizontal="right"/>
    </xf>
    <xf numFmtId="164" fontId="8" fillId="0" borderId="45" xfId="1" applyNumberFormat="1" applyFont="1" applyFill="1" applyBorder="1" applyAlignment="1">
      <alignment horizontal="right"/>
    </xf>
    <xf numFmtId="164" fontId="8" fillId="0" borderId="43" xfId="1" applyNumberFormat="1" applyFont="1" applyFill="1" applyBorder="1"/>
    <xf numFmtId="0" fontId="13" fillId="0" borderId="47" xfId="0" applyFont="1" applyBorder="1" applyAlignment="1">
      <alignment vertical="center" wrapText="1"/>
    </xf>
    <xf numFmtId="164" fontId="8" fillId="0" borderId="47" xfId="1" applyNumberFormat="1" applyFont="1" applyFill="1" applyBorder="1" applyAlignment="1">
      <alignment horizontal="right"/>
    </xf>
    <xf numFmtId="164" fontId="8" fillId="0" borderId="48" xfId="1" applyNumberFormat="1" applyFont="1" applyFill="1" applyBorder="1" applyAlignment="1">
      <alignment horizontal="right"/>
    </xf>
    <xf numFmtId="164" fontId="8" fillId="0" borderId="49" xfId="1" applyNumberFormat="1" applyFont="1" applyFill="1" applyBorder="1" applyAlignment="1">
      <alignment horizontal="right"/>
    </xf>
    <xf numFmtId="164" fontId="8" fillId="0" borderId="47" xfId="1" applyNumberFormat="1" applyFont="1" applyFill="1" applyBorder="1"/>
    <xf numFmtId="0" fontId="13" fillId="0" borderId="53" xfId="0" applyFont="1" applyBorder="1" applyAlignment="1">
      <alignment vertical="center" wrapText="1"/>
    </xf>
    <xf numFmtId="0" fontId="13" fillId="0" borderId="53" xfId="0" applyFont="1" applyFill="1" applyBorder="1" applyAlignment="1">
      <alignment vertical="center" wrapText="1"/>
    </xf>
    <xf numFmtId="164" fontId="8" fillId="0" borderId="54" xfId="1" applyNumberFormat="1" applyFont="1" applyBorder="1"/>
    <xf numFmtId="164" fontId="8" fillId="0" borderId="14" xfId="1" applyNumberFormat="1" applyFont="1" applyFill="1" applyBorder="1" applyAlignment="1">
      <alignment horizontal="right"/>
    </xf>
    <xf numFmtId="164" fontId="8" fillId="0" borderId="55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164" fontId="8" fillId="0" borderId="15" xfId="1" applyNumberFormat="1" applyFont="1" applyFill="1" applyBorder="1" applyAlignment="1">
      <alignment horizontal="right"/>
    </xf>
    <xf numFmtId="164" fontId="8" fillId="0" borderId="16" xfId="1" applyNumberFormat="1" applyFont="1" applyFill="1" applyBorder="1" applyAlignment="1">
      <alignment horizontal="right"/>
    </xf>
    <xf numFmtId="164" fontId="8" fillId="0" borderId="14" xfId="1" applyNumberFormat="1" applyFont="1" applyFill="1" applyBorder="1"/>
    <xf numFmtId="164" fontId="11" fillId="2" borderId="10" xfId="1" applyNumberFormat="1" applyFont="1" applyFill="1" applyBorder="1" applyAlignment="1">
      <alignment horizontal="right"/>
    </xf>
    <xf numFmtId="164" fontId="11" fillId="2" borderId="11" xfId="1" applyNumberFormat="1" applyFont="1" applyFill="1" applyBorder="1" applyAlignment="1">
      <alignment horizontal="right"/>
    </xf>
    <xf numFmtId="164" fontId="11" fillId="2" borderId="35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64" fontId="8" fillId="0" borderId="43" xfId="1" applyNumberFormat="1" applyFont="1" applyFill="1" applyBorder="1" applyAlignment="1">
      <alignment horizontal="right"/>
    </xf>
    <xf numFmtId="164" fontId="8" fillId="0" borderId="5" xfId="1" applyNumberFormat="1" applyFont="1" applyFill="1" applyBorder="1" applyAlignment="1">
      <alignment horizontal="right"/>
    </xf>
    <xf numFmtId="164" fontId="8" fillId="0" borderId="56" xfId="1" applyNumberFormat="1" applyFont="1" applyFill="1" applyBorder="1" applyAlignment="1">
      <alignment horizontal="right"/>
    </xf>
    <xf numFmtId="0" fontId="7" fillId="0" borderId="52" xfId="0" applyFont="1" applyFill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164" fontId="8" fillId="0" borderId="57" xfId="1" applyNumberFormat="1" applyFont="1" applyFill="1" applyBorder="1" applyAlignment="1">
      <alignment horizontal="right"/>
    </xf>
    <xf numFmtId="164" fontId="8" fillId="0" borderId="54" xfId="1" applyNumberFormat="1" applyFont="1" applyFill="1" applyBorder="1" applyAlignment="1">
      <alignment horizontal="right"/>
    </xf>
    <xf numFmtId="0" fontId="7" fillId="0" borderId="52" xfId="0" applyFont="1" applyFill="1" applyBorder="1" applyAlignment="1">
      <alignment vertical="top" wrapText="1"/>
    </xf>
    <xf numFmtId="0" fontId="7" fillId="0" borderId="52" xfId="0" applyFont="1" applyFill="1" applyBorder="1" applyAlignment="1">
      <alignment horizontal="left" vertical="top" wrapText="1"/>
    </xf>
    <xf numFmtId="164" fontId="13" fillId="0" borderId="47" xfId="1" applyNumberFormat="1" applyFont="1" applyFill="1" applyBorder="1" applyAlignment="1">
      <alignment horizontal="right"/>
    </xf>
    <xf numFmtId="164" fontId="13" fillId="0" borderId="48" xfId="1" applyNumberFormat="1" applyFont="1" applyFill="1" applyBorder="1" applyAlignment="1">
      <alignment horizontal="right"/>
    </xf>
    <xf numFmtId="164" fontId="13" fillId="0" borderId="49" xfId="1" applyNumberFormat="1" applyFont="1" applyFill="1" applyBorder="1" applyAlignment="1">
      <alignment horizontal="right"/>
    </xf>
    <xf numFmtId="0" fontId="13" fillId="0" borderId="52" xfId="0" applyFont="1" applyFill="1" applyBorder="1" applyAlignment="1">
      <alignment vertical="center" wrapText="1"/>
    </xf>
    <xf numFmtId="164" fontId="8" fillId="0" borderId="47" xfId="1" applyNumberFormat="1" applyFont="1" applyBorder="1"/>
    <xf numFmtId="164" fontId="8" fillId="0" borderId="48" xfId="1" applyNumberFormat="1" applyFont="1" applyBorder="1"/>
    <xf numFmtId="164" fontId="8" fillId="0" borderId="49" xfId="1" applyNumberFormat="1" applyFont="1" applyBorder="1"/>
    <xf numFmtId="164" fontId="8" fillId="0" borderId="48" xfId="1" applyNumberFormat="1" applyFont="1" applyFill="1" applyBorder="1"/>
    <xf numFmtId="164" fontId="8" fillId="0" borderId="45" xfId="1" applyNumberFormat="1" applyFont="1" applyFill="1" applyBorder="1"/>
    <xf numFmtId="0" fontId="8" fillId="0" borderId="52" xfId="0" applyFont="1" applyFill="1" applyBorder="1" applyAlignment="1">
      <alignment vertical="top" wrapText="1"/>
    </xf>
    <xf numFmtId="164" fontId="8" fillId="0" borderId="49" xfId="1" applyNumberFormat="1" applyFont="1" applyFill="1" applyBorder="1"/>
    <xf numFmtId="0" fontId="8" fillId="0" borderId="23" xfId="0" applyFont="1" applyFill="1" applyBorder="1" applyAlignment="1">
      <alignment horizontal="left" vertical="center" wrapText="1"/>
    </xf>
    <xf numFmtId="164" fontId="8" fillId="0" borderId="53" xfId="1" applyNumberFormat="1" applyFont="1" applyFill="1" applyBorder="1"/>
    <xf numFmtId="164" fontId="8" fillId="0" borderId="27" xfId="1" applyNumberFormat="1" applyFont="1" applyFill="1" applyBorder="1"/>
    <xf numFmtId="164" fontId="8" fillId="0" borderId="58" xfId="1" applyNumberFormat="1" applyFont="1" applyFill="1" applyBorder="1"/>
    <xf numFmtId="164" fontId="8" fillId="0" borderId="39" xfId="1" applyNumberFormat="1" applyFont="1" applyFill="1" applyBorder="1"/>
    <xf numFmtId="0" fontId="11" fillId="0" borderId="34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right"/>
    </xf>
    <xf numFmtId="164" fontId="11" fillId="0" borderId="11" xfId="1" applyNumberFormat="1" applyFont="1" applyFill="1" applyBorder="1" applyAlignment="1">
      <alignment horizontal="right"/>
    </xf>
    <xf numFmtId="164" fontId="11" fillId="0" borderId="35" xfId="1" applyNumberFormat="1" applyFont="1" applyFill="1" applyBorder="1" applyAlignment="1">
      <alignment horizontal="right"/>
    </xf>
    <xf numFmtId="164" fontId="11" fillId="0" borderId="12" xfId="1" applyNumberFormat="1" applyFont="1" applyFill="1" applyBorder="1" applyAlignment="1">
      <alignment horizontal="right"/>
    </xf>
    <xf numFmtId="164" fontId="11" fillId="0" borderId="37" xfId="1" applyNumberFormat="1" applyFont="1" applyFill="1" applyBorder="1"/>
    <xf numFmtId="0" fontId="13" fillId="0" borderId="1" xfId="0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right"/>
    </xf>
    <xf numFmtId="164" fontId="6" fillId="0" borderId="61" xfId="1" applyNumberFormat="1" applyFont="1" applyFill="1" applyBorder="1" applyAlignment="1">
      <alignment horizontal="right"/>
    </xf>
    <xf numFmtId="164" fontId="8" fillId="0" borderId="6" xfId="1" applyNumberFormat="1" applyFont="1" applyFill="1" applyBorder="1"/>
    <xf numFmtId="0" fontId="13" fillId="0" borderId="23" xfId="0" applyFont="1" applyFill="1" applyBorder="1" applyAlignment="1">
      <alignment vertical="center" wrapText="1"/>
    </xf>
    <xf numFmtId="164" fontId="5" fillId="0" borderId="27" xfId="1" applyNumberFormat="1" applyFont="1" applyBorder="1"/>
    <xf numFmtId="164" fontId="8" fillId="0" borderId="32" xfId="1" applyNumberFormat="1" applyFont="1" applyFill="1" applyBorder="1" applyAlignment="1">
      <alignment horizontal="right"/>
    </xf>
    <xf numFmtId="164" fontId="6" fillId="0" borderId="21" xfId="1" applyNumberFormat="1" applyFont="1" applyFill="1" applyBorder="1" applyAlignment="1">
      <alignment horizontal="right"/>
    </xf>
    <xf numFmtId="164" fontId="12" fillId="2" borderId="40" xfId="1" applyNumberFormat="1" applyFont="1" applyFill="1" applyBorder="1" applyAlignment="1">
      <alignment horizontal="right"/>
    </xf>
    <xf numFmtId="164" fontId="12" fillId="2" borderId="41" xfId="1" applyNumberFormat="1" applyFont="1" applyFill="1" applyBorder="1" applyAlignment="1">
      <alignment horizontal="right"/>
    </xf>
    <xf numFmtId="164" fontId="12" fillId="2" borderId="60" xfId="1" applyNumberFormat="1" applyFont="1" applyFill="1" applyBorder="1" applyAlignment="1">
      <alignment horizontal="right"/>
    </xf>
    <xf numFmtId="0" fontId="13" fillId="0" borderId="2" xfId="0" applyFont="1" applyBorder="1" applyAlignment="1">
      <alignment vertical="center" wrapText="1"/>
    </xf>
    <xf numFmtId="164" fontId="18" fillId="0" borderId="6" xfId="0" applyNumberFormat="1" applyFont="1" applyBorder="1"/>
    <xf numFmtId="164" fontId="8" fillId="0" borderId="7" xfId="1" applyNumberFormat="1" applyFont="1" applyFill="1" applyBorder="1" applyAlignment="1">
      <alignment horizontal="right"/>
    </xf>
    <xf numFmtId="164" fontId="8" fillId="0" borderId="50" xfId="1" applyNumberFormat="1" applyFont="1" applyFill="1" applyBorder="1" applyAlignment="1">
      <alignment horizontal="right"/>
    </xf>
    <xf numFmtId="164" fontId="8" fillId="0" borderId="51" xfId="1" applyNumberFormat="1" applyFont="1" applyFill="1" applyBorder="1" applyAlignment="1">
      <alignment horizontal="right"/>
    </xf>
    <xf numFmtId="0" fontId="13" fillId="0" borderId="14" xfId="0" applyFont="1" applyFill="1" applyBorder="1" applyAlignment="1">
      <alignment vertical="center" wrapText="1"/>
    </xf>
    <xf numFmtId="164" fontId="8" fillId="0" borderId="27" xfId="1" applyNumberFormat="1" applyFont="1" applyFill="1" applyBorder="1" applyAlignment="1">
      <alignment horizontal="right"/>
    </xf>
    <xf numFmtId="164" fontId="8" fillId="0" borderId="26" xfId="1" applyNumberFormat="1" applyFont="1" applyFill="1" applyBorder="1" applyAlignment="1">
      <alignment horizontal="right"/>
    </xf>
    <xf numFmtId="164" fontId="8" fillId="0" borderId="29" xfId="1" applyNumberFormat="1" applyFont="1" applyFill="1" applyBorder="1" applyAlignment="1">
      <alignment horizontal="right"/>
    </xf>
    <xf numFmtId="164" fontId="20" fillId="2" borderId="10" xfId="1" applyNumberFormat="1" applyFont="1" applyFill="1" applyBorder="1" applyAlignment="1">
      <alignment horizontal="right"/>
    </xf>
    <xf numFmtId="164" fontId="20" fillId="2" borderId="11" xfId="1" applyNumberFormat="1" applyFont="1" applyFill="1" applyBorder="1" applyAlignment="1">
      <alignment horizontal="right"/>
    </xf>
    <xf numFmtId="164" fontId="20" fillId="2" borderId="35" xfId="1" applyNumberFormat="1" applyFont="1" applyFill="1" applyBorder="1" applyAlignment="1">
      <alignment horizontal="right"/>
    </xf>
    <xf numFmtId="164" fontId="20" fillId="2" borderId="32" xfId="1" applyNumberFormat="1" applyFont="1" applyFill="1" applyBorder="1" applyAlignment="1">
      <alignment horizontal="right"/>
    </xf>
    <xf numFmtId="164" fontId="20" fillId="2" borderId="55" xfId="1" applyNumberFormat="1" applyFont="1" applyFill="1" applyBorder="1" applyAlignment="1">
      <alignment horizontal="right"/>
    </xf>
    <xf numFmtId="164" fontId="20" fillId="2" borderId="31" xfId="1" applyNumberFormat="1" applyFont="1" applyFill="1" applyBorder="1" applyAlignment="1">
      <alignment horizontal="right"/>
    </xf>
    <xf numFmtId="0" fontId="7" fillId="0" borderId="52" xfId="0" applyFont="1" applyFill="1" applyBorder="1" applyAlignment="1">
      <alignment horizontal="left" wrapText="1"/>
    </xf>
    <xf numFmtId="164" fontId="11" fillId="0" borderId="37" xfId="1" applyNumberFormat="1" applyFont="1" applyFill="1" applyBorder="1" applyAlignment="1">
      <alignment horizontal="right"/>
    </xf>
    <xf numFmtId="164" fontId="6" fillId="0" borderId="43" xfId="1" applyNumberFormat="1" applyFont="1" applyFill="1" applyBorder="1" applyAlignment="1">
      <alignment horizontal="right"/>
    </xf>
    <xf numFmtId="164" fontId="7" fillId="0" borderId="38" xfId="1" applyNumberFormat="1" applyFont="1" applyFill="1" applyBorder="1" applyAlignment="1">
      <alignment horizontal="right"/>
    </xf>
    <xf numFmtId="164" fontId="6" fillId="0" borderId="63" xfId="1" applyNumberFormat="1" applyFont="1" applyFill="1" applyBorder="1" applyAlignment="1">
      <alignment horizontal="right"/>
    </xf>
    <xf numFmtId="164" fontId="6" fillId="0" borderId="38" xfId="1" applyNumberFormat="1" applyFont="1" applyFill="1" applyBorder="1" applyAlignment="1">
      <alignment horizontal="right"/>
    </xf>
    <xf numFmtId="0" fontId="13" fillId="0" borderId="59" xfId="0" applyFont="1" applyFill="1" applyBorder="1" applyAlignment="1">
      <alignment vertical="center" wrapText="1"/>
    </xf>
    <xf numFmtId="164" fontId="5" fillId="0" borderId="53" xfId="1" applyNumberFormat="1" applyFont="1" applyBorder="1"/>
    <xf numFmtId="164" fontId="5" fillId="0" borderId="58" xfId="1" applyNumberFormat="1" applyFont="1" applyBorder="1"/>
    <xf numFmtId="164" fontId="5" fillId="0" borderId="39" xfId="1" applyNumberFormat="1" applyFont="1" applyFill="1" applyBorder="1"/>
    <xf numFmtId="164" fontId="8" fillId="0" borderId="2" xfId="1" applyNumberFormat="1" applyFont="1" applyFill="1" applyBorder="1" applyAlignment="1">
      <alignment horizontal="right"/>
    </xf>
    <xf numFmtId="164" fontId="8" fillId="0" borderId="61" xfId="1" applyNumberFormat="1" applyFont="1" applyFill="1" applyBorder="1" applyAlignment="1">
      <alignment horizontal="right"/>
    </xf>
    <xf numFmtId="164" fontId="8" fillId="0" borderId="54" xfId="1" applyNumberFormat="1" applyFont="1" applyFill="1" applyBorder="1"/>
    <xf numFmtId="164" fontId="11" fillId="2" borderId="34" xfId="1" applyNumberFormat="1" applyFont="1" applyFill="1" applyBorder="1"/>
    <xf numFmtId="164" fontId="11" fillId="0" borderId="34" xfId="1" applyNumberFormat="1" applyFont="1" applyFill="1" applyBorder="1" applyAlignment="1">
      <alignment horizontal="right"/>
    </xf>
    <xf numFmtId="164" fontId="7" fillId="0" borderId="43" xfId="1" applyNumberFormat="1" applyFont="1" applyFill="1" applyBorder="1" applyAlignment="1">
      <alignment horizontal="right"/>
    </xf>
    <xf numFmtId="164" fontId="7" fillId="0" borderId="63" xfId="1" applyNumberFormat="1" applyFont="1" applyFill="1" applyBorder="1" applyAlignment="1">
      <alignment horizontal="right"/>
    </xf>
    <xf numFmtId="164" fontId="5" fillId="0" borderId="44" xfId="1" applyNumberFormat="1" applyFont="1" applyFill="1" applyBorder="1" applyAlignment="1">
      <alignment horizontal="right"/>
    </xf>
    <xf numFmtId="164" fontId="7" fillId="0" borderId="61" xfId="1" applyNumberFormat="1" applyFont="1" applyFill="1" applyBorder="1" applyAlignment="1">
      <alignment horizontal="right"/>
    </xf>
    <xf numFmtId="164" fontId="7" fillId="0" borderId="21" xfId="1" applyNumberFormat="1" applyFont="1" applyFill="1" applyBorder="1" applyAlignment="1">
      <alignment horizontal="right"/>
    </xf>
    <xf numFmtId="164" fontId="20" fillId="2" borderId="37" xfId="1" applyNumberFormat="1" applyFont="1" applyFill="1" applyBorder="1" applyAlignment="1">
      <alignment horizontal="right"/>
    </xf>
    <xf numFmtId="0" fontId="11" fillId="2" borderId="42" xfId="0" applyFont="1" applyFill="1" applyBorder="1" applyAlignment="1">
      <alignment vertical="center" wrapText="1"/>
    </xf>
    <xf numFmtId="165" fontId="11" fillId="2" borderId="68" xfId="0" applyNumberFormat="1" applyFont="1" applyFill="1" applyBorder="1" applyAlignment="1">
      <alignment wrapText="1"/>
    </xf>
    <xf numFmtId="165" fontId="11" fillId="2" borderId="69" xfId="0" applyNumberFormat="1" applyFont="1" applyFill="1" applyBorder="1" applyAlignment="1">
      <alignment wrapText="1"/>
    </xf>
    <xf numFmtId="165" fontId="11" fillId="2" borderId="41" xfId="0" applyNumberFormat="1" applyFont="1" applyFill="1" applyBorder="1" applyAlignment="1">
      <alignment wrapText="1"/>
    </xf>
    <xf numFmtId="165" fontId="11" fillId="2" borderId="10" xfId="0" applyNumberFormat="1" applyFont="1" applyFill="1" applyBorder="1" applyAlignment="1">
      <alignment wrapText="1"/>
    </xf>
    <xf numFmtId="165" fontId="11" fillId="2" borderId="34" xfId="1" applyNumberFormat="1" applyFont="1" applyFill="1" applyBorder="1" applyAlignment="1">
      <alignment horizontal="right"/>
    </xf>
    <xf numFmtId="165" fontId="11" fillId="2" borderId="10" xfId="1" applyNumberFormat="1" applyFont="1" applyFill="1" applyBorder="1" applyAlignment="1">
      <alignment horizontal="right"/>
    </xf>
    <xf numFmtId="165" fontId="11" fillId="2" borderId="12" xfId="1" applyNumberFormat="1" applyFont="1" applyFill="1" applyBorder="1" applyAlignment="1">
      <alignment horizontal="right"/>
    </xf>
    <xf numFmtId="165" fontId="7" fillId="0" borderId="10" xfId="1" applyNumberFormat="1" applyFont="1" applyFill="1" applyBorder="1" applyAlignment="1">
      <alignment horizontal="right" wrapText="1"/>
    </xf>
    <xf numFmtId="165" fontId="7" fillId="0" borderId="11" xfId="1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 wrapText="1"/>
    </xf>
    <xf numFmtId="165" fontId="7" fillId="0" borderId="70" xfId="1" applyNumberFormat="1" applyFont="1" applyFill="1" applyBorder="1" applyAlignment="1">
      <alignment horizontal="right" wrapText="1"/>
    </xf>
    <xf numFmtId="0" fontId="11" fillId="2" borderId="14" xfId="1" applyFont="1" applyFill="1" applyBorder="1" applyAlignment="1">
      <alignment horizontal="left" vertical="center" wrapText="1"/>
    </xf>
    <xf numFmtId="165" fontId="11" fillId="2" borderId="32" xfId="0" applyNumberFormat="1" applyFont="1" applyFill="1" applyBorder="1" applyAlignment="1">
      <alignment wrapText="1"/>
    </xf>
    <xf numFmtId="165" fontId="11" fillId="2" borderId="55" xfId="0" applyNumberFormat="1" applyFont="1" applyFill="1" applyBorder="1" applyAlignment="1">
      <alignment wrapText="1"/>
    </xf>
    <xf numFmtId="165" fontId="11" fillId="2" borderId="31" xfId="0" applyNumberFormat="1" applyFont="1" applyFill="1" applyBorder="1" applyAlignment="1">
      <alignment wrapText="1"/>
    </xf>
    <xf numFmtId="165" fontId="11" fillId="2" borderId="11" xfId="0" applyNumberFormat="1" applyFont="1" applyFill="1" applyBorder="1" applyAlignment="1">
      <alignment wrapText="1"/>
    </xf>
    <xf numFmtId="165" fontId="11" fillId="2" borderId="12" xfId="0" applyNumberFormat="1" applyFont="1" applyFill="1" applyBorder="1" applyAlignment="1">
      <alignment wrapText="1"/>
    </xf>
    <xf numFmtId="0" fontId="8" fillId="0" borderId="42" xfId="1" applyFont="1" applyFill="1" applyBorder="1" applyAlignment="1">
      <alignment horizontal="left" vertical="center" wrapText="1"/>
    </xf>
    <xf numFmtId="165" fontId="7" fillId="0" borderId="71" xfId="1" applyNumberFormat="1" applyFont="1" applyFill="1" applyBorder="1" applyAlignment="1">
      <alignment horizontal="right" wrapText="1"/>
    </xf>
    <xf numFmtId="165" fontId="7" fillId="0" borderId="55" xfId="1" applyNumberFormat="1" applyFont="1" applyFill="1" applyBorder="1" applyAlignment="1">
      <alignment horizontal="right"/>
    </xf>
    <xf numFmtId="0" fontId="11" fillId="2" borderId="20" xfId="0" applyFont="1" applyFill="1" applyBorder="1" applyAlignment="1">
      <alignment vertical="center" wrapText="1"/>
    </xf>
    <xf numFmtId="164" fontId="12" fillId="2" borderId="21" xfId="1" applyNumberFormat="1" applyFont="1" applyFill="1" applyBorder="1" applyAlignment="1">
      <alignment horizontal="right"/>
    </xf>
    <xf numFmtId="164" fontId="12" fillId="2" borderId="55" xfId="1" applyNumberFormat="1" applyFont="1" applyFill="1" applyBorder="1" applyAlignment="1">
      <alignment horizontal="right"/>
    </xf>
    <xf numFmtId="164" fontId="12" fillId="2" borderId="32" xfId="1" applyNumberFormat="1" applyFont="1" applyFill="1" applyBorder="1" applyAlignment="1">
      <alignment horizontal="right"/>
    </xf>
    <xf numFmtId="164" fontId="12" fillId="2" borderId="31" xfId="1" applyNumberFormat="1" applyFont="1" applyFill="1" applyBorder="1" applyAlignment="1">
      <alignment horizontal="right"/>
    </xf>
    <xf numFmtId="164" fontId="14" fillId="3" borderId="44" xfId="1" applyNumberFormat="1" applyFont="1" applyFill="1" applyBorder="1" applyAlignment="1">
      <alignment horizontal="right"/>
    </xf>
    <xf numFmtId="164" fontId="14" fillId="3" borderId="38" xfId="1" applyNumberFormat="1" applyFont="1" applyFill="1" applyBorder="1" applyAlignment="1">
      <alignment horizontal="right" wrapText="1"/>
    </xf>
    <xf numFmtId="165" fontId="13" fillId="0" borderId="49" xfId="0" applyNumberFormat="1" applyFont="1" applyBorder="1" applyAlignment="1">
      <alignment horizontal="right" vertical="center" wrapText="1"/>
    </xf>
    <xf numFmtId="165" fontId="13" fillId="0" borderId="48" xfId="0" applyNumberFormat="1" applyFont="1" applyBorder="1" applyAlignment="1">
      <alignment horizontal="right" vertical="center" wrapText="1"/>
    </xf>
    <xf numFmtId="164" fontId="8" fillId="0" borderId="38" xfId="1" applyNumberFormat="1" applyFont="1" applyBorder="1" applyAlignment="1">
      <alignment horizontal="right" wrapText="1"/>
    </xf>
    <xf numFmtId="164" fontId="8" fillId="0" borderId="48" xfId="1" applyNumberFormat="1" applyFont="1" applyBorder="1" applyAlignment="1">
      <alignment horizontal="right" wrapText="1"/>
    </xf>
    <xf numFmtId="0" fontId="13" fillId="0" borderId="52" xfId="0" applyFont="1" applyFill="1" applyBorder="1" applyAlignment="1">
      <alignment wrapText="1"/>
    </xf>
    <xf numFmtId="165" fontId="13" fillId="0" borderId="49" xfId="0" applyNumberFormat="1" applyFont="1" applyFill="1" applyBorder="1" applyAlignment="1">
      <alignment horizontal="right" wrapText="1"/>
    </xf>
    <xf numFmtId="165" fontId="13" fillId="0" borderId="48" xfId="0" applyNumberFormat="1" applyFont="1" applyFill="1" applyBorder="1" applyAlignment="1">
      <alignment horizontal="right" wrapText="1"/>
    </xf>
    <xf numFmtId="164" fontId="8" fillId="0" borderId="48" xfId="1" applyNumberFormat="1" applyFont="1" applyFill="1" applyBorder="1" applyAlignment="1">
      <alignment horizontal="right" wrapText="1"/>
    </xf>
    <xf numFmtId="164" fontId="13" fillId="0" borderId="48" xfId="1" applyNumberFormat="1" applyFont="1" applyFill="1" applyBorder="1" applyAlignment="1">
      <alignment horizontal="right" wrapText="1"/>
    </xf>
    <xf numFmtId="0" fontId="13" fillId="0" borderId="59" xfId="0" applyFont="1" applyBorder="1" applyAlignment="1">
      <alignment vertical="center" wrapText="1"/>
    </xf>
    <xf numFmtId="165" fontId="13" fillId="0" borderId="49" xfId="0" applyNumberFormat="1" applyFont="1" applyBorder="1" applyAlignment="1">
      <alignment horizontal="right" wrapText="1"/>
    </xf>
    <xf numFmtId="165" fontId="13" fillId="0" borderId="48" xfId="0" applyNumberFormat="1" applyFont="1" applyBorder="1" applyAlignment="1">
      <alignment horizontal="right" wrapText="1"/>
    </xf>
    <xf numFmtId="164" fontId="8" fillId="0" borderId="58" xfId="1" applyNumberFormat="1" applyFont="1" applyBorder="1" applyAlignment="1">
      <alignment horizontal="right" wrapText="1"/>
    </xf>
    <xf numFmtId="0" fontId="11" fillId="2" borderId="34" xfId="1" applyFont="1" applyFill="1" applyBorder="1" applyAlignment="1">
      <alignment horizontal="left" vertical="center" wrapText="1"/>
    </xf>
    <xf numFmtId="165" fontId="11" fillId="2" borderId="68" xfId="0" applyNumberFormat="1" applyFont="1" applyFill="1" applyBorder="1" applyAlignment="1">
      <alignment horizontal="right" wrapText="1"/>
    </xf>
    <xf numFmtId="165" fontId="11" fillId="2" borderId="69" xfId="0" applyNumberFormat="1" applyFont="1" applyFill="1" applyBorder="1" applyAlignment="1">
      <alignment horizontal="right" wrapText="1"/>
    </xf>
    <xf numFmtId="165" fontId="11" fillId="2" borderId="41" xfId="0" applyNumberFormat="1" applyFont="1" applyFill="1" applyBorder="1" applyAlignment="1">
      <alignment horizontal="right" wrapText="1"/>
    </xf>
    <xf numFmtId="165" fontId="11" fillId="2" borderId="70" xfId="0" applyNumberFormat="1" applyFont="1" applyFill="1" applyBorder="1" applyAlignment="1">
      <alignment horizontal="right" wrapText="1"/>
    </xf>
    <xf numFmtId="165" fontId="11" fillId="2" borderId="11" xfId="0" applyNumberFormat="1" applyFont="1" applyFill="1" applyBorder="1" applyAlignment="1">
      <alignment horizontal="right" wrapText="1"/>
    </xf>
    <xf numFmtId="165" fontId="11" fillId="2" borderId="35" xfId="0" applyNumberFormat="1" applyFont="1" applyFill="1" applyBorder="1" applyAlignment="1">
      <alignment horizontal="right" wrapText="1"/>
    </xf>
    <xf numFmtId="165" fontId="11" fillId="2" borderId="34" xfId="1" applyNumberFormat="1" applyFont="1" applyFill="1" applyBorder="1" applyAlignment="1">
      <alignment horizontal="right" wrapText="1"/>
    </xf>
    <xf numFmtId="165" fontId="6" fillId="0" borderId="10" xfId="1" applyNumberFormat="1" applyFont="1" applyFill="1" applyBorder="1" applyAlignment="1">
      <alignment horizontal="right" wrapText="1"/>
    </xf>
    <xf numFmtId="165" fontId="6" fillId="0" borderId="11" xfId="1" applyNumberFormat="1" applyFont="1" applyFill="1" applyBorder="1" applyAlignment="1">
      <alignment horizontal="right" wrapText="1"/>
    </xf>
    <xf numFmtId="165" fontId="6" fillId="0" borderId="12" xfId="1" applyNumberFormat="1" applyFont="1" applyFill="1" applyBorder="1" applyAlignment="1">
      <alignment horizontal="right" wrapText="1"/>
    </xf>
    <xf numFmtId="0" fontId="11" fillId="2" borderId="25" xfId="1" applyFont="1" applyFill="1" applyBorder="1" applyAlignment="1">
      <alignment horizontal="left" vertical="center" wrapText="1"/>
    </xf>
    <xf numFmtId="165" fontId="11" fillId="2" borderId="35" xfId="0" applyNumberFormat="1" applyFont="1" applyFill="1" applyBorder="1" applyAlignment="1">
      <alignment wrapText="1"/>
    </xf>
    <xf numFmtId="0" fontId="13" fillId="0" borderId="14" xfId="0" applyFont="1" applyFill="1" applyBorder="1" applyAlignment="1">
      <alignment wrapText="1"/>
    </xf>
    <xf numFmtId="165" fontId="6" fillId="0" borderId="15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right" wrapText="1"/>
    </xf>
    <xf numFmtId="0" fontId="11" fillId="2" borderId="20" xfId="0" applyFont="1" applyFill="1" applyBorder="1" applyAlignment="1">
      <alignment vertical="top" wrapText="1"/>
    </xf>
    <xf numFmtId="165" fontId="11" fillId="2" borderId="32" xfId="1" applyNumberFormat="1" applyFont="1" applyFill="1" applyBorder="1" applyAlignment="1">
      <alignment horizontal="right"/>
    </xf>
    <xf numFmtId="165" fontId="11" fillId="2" borderId="55" xfId="1" applyNumberFormat="1" applyFont="1" applyFill="1" applyBorder="1" applyAlignment="1">
      <alignment horizontal="right"/>
    </xf>
    <xf numFmtId="165" fontId="11" fillId="2" borderId="31" xfId="1" applyNumberFormat="1" applyFont="1" applyFill="1" applyBorder="1" applyAlignment="1">
      <alignment horizontal="right"/>
    </xf>
    <xf numFmtId="165" fontId="11" fillId="2" borderId="11" xfId="1" applyNumberFormat="1" applyFont="1" applyFill="1" applyBorder="1" applyAlignment="1">
      <alignment horizontal="right"/>
    </xf>
    <xf numFmtId="165" fontId="8" fillId="0" borderId="2" xfId="1" applyNumberFormat="1" applyFont="1" applyFill="1" applyBorder="1" applyAlignment="1">
      <alignment horizontal="right" wrapText="1"/>
    </xf>
    <xf numFmtId="165" fontId="8" fillId="0" borderId="5" xfId="1" applyNumberFormat="1" applyFont="1" applyFill="1" applyBorder="1" applyAlignment="1">
      <alignment horizontal="right" wrapText="1"/>
    </xf>
    <xf numFmtId="165" fontId="8" fillId="0" borderId="61" xfId="1" applyNumberFormat="1" applyFont="1" applyFill="1" applyBorder="1" applyAlignment="1">
      <alignment horizontal="right" wrapText="1"/>
    </xf>
    <xf numFmtId="165" fontId="13" fillId="0" borderId="38" xfId="0" applyNumberFormat="1" applyFont="1" applyFill="1" applyBorder="1" applyAlignment="1"/>
    <xf numFmtId="165" fontId="8" fillId="0" borderId="47" xfId="1" applyNumberFormat="1" applyFont="1" applyBorder="1" applyAlignment="1">
      <alignment horizontal="right" wrapText="1"/>
    </xf>
    <xf numFmtId="165" fontId="8" fillId="0" borderId="48" xfId="1" applyNumberFormat="1" applyFont="1" applyBorder="1" applyAlignment="1">
      <alignment horizontal="right" wrapText="1"/>
    </xf>
    <xf numFmtId="165" fontId="8" fillId="0" borderId="49" xfId="1" applyNumberFormat="1" applyFont="1" applyBorder="1" applyAlignment="1">
      <alignment horizontal="right" wrapText="1"/>
    </xf>
    <xf numFmtId="165" fontId="13" fillId="0" borderId="48" xfId="0" applyNumberFormat="1" applyFont="1" applyFill="1" applyBorder="1" applyAlignment="1"/>
    <xf numFmtId="0" fontId="19" fillId="3" borderId="52" xfId="0" applyFont="1" applyFill="1" applyBorder="1" applyAlignment="1">
      <alignment vertical="center" wrapText="1"/>
    </xf>
    <xf numFmtId="165" fontId="19" fillId="3" borderId="47" xfId="1" applyNumberFormat="1" applyFont="1" applyFill="1" applyBorder="1" applyAlignment="1">
      <alignment horizontal="right" wrapText="1"/>
    </xf>
    <xf numFmtId="165" fontId="19" fillId="3" borderId="48" xfId="1" applyNumberFormat="1" applyFont="1" applyFill="1" applyBorder="1" applyAlignment="1">
      <alignment horizontal="right" wrapText="1"/>
    </xf>
    <xf numFmtId="165" fontId="19" fillId="3" borderId="49" xfId="1" applyNumberFormat="1" applyFont="1" applyFill="1" applyBorder="1" applyAlignment="1">
      <alignment horizontal="right" wrapText="1"/>
    </xf>
    <xf numFmtId="165" fontId="19" fillId="3" borderId="48" xfId="0" applyNumberFormat="1" applyFont="1" applyFill="1" applyBorder="1" applyAlignment="1"/>
    <xf numFmtId="165" fontId="8" fillId="0" borderId="24" xfId="1" applyNumberFormat="1" applyFont="1" applyBorder="1" applyAlignment="1">
      <alignment horizontal="right" wrapText="1"/>
    </xf>
    <xf numFmtId="165" fontId="8" fillId="0" borderId="27" xfId="1" applyNumberFormat="1" applyFont="1" applyBorder="1" applyAlignment="1">
      <alignment horizontal="right" wrapText="1"/>
    </xf>
    <xf numFmtId="165" fontId="8" fillId="0" borderId="62" xfId="1" applyNumberFormat="1" applyFont="1" applyBorder="1" applyAlignment="1">
      <alignment horizontal="right" wrapText="1"/>
    </xf>
    <xf numFmtId="165" fontId="13" fillId="0" borderId="39" xfId="0" applyNumberFormat="1" applyFont="1" applyFill="1" applyBorder="1" applyAlignment="1"/>
    <xf numFmtId="165" fontId="8" fillId="0" borderId="39" xfId="1" applyNumberFormat="1" applyFont="1" applyBorder="1" applyAlignment="1">
      <alignment horizontal="right" wrapText="1"/>
    </xf>
    <xf numFmtId="165" fontId="11" fillId="2" borderId="33" xfId="1" applyNumberFormat="1" applyFont="1" applyFill="1" applyBorder="1" applyAlignment="1">
      <alignment horizontal="right"/>
    </xf>
    <xf numFmtId="165" fontId="8" fillId="0" borderId="45" xfId="1" applyNumberFormat="1" applyFont="1" applyFill="1" applyBorder="1" applyAlignment="1">
      <alignment horizontal="right" wrapText="1"/>
    </xf>
    <xf numFmtId="165" fontId="8" fillId="0" borderId="54" xfId="1" applyNumberFormat="1" applyFont="1" applyBorder="1" applyAlignment="1">
      <alignment horizontal="right" wrapText="1"/>
    </xf>
    <xf numFmtId="165" fontId="19" fillId="3" borderId="54" xfId="1" applyNumberFormat="1" applyFont="1" applyFill="1" applyBorder="1" applyAlignment="1">
      <alignment horizontal="right" wrapText="1"/>
    </xf>
    <xf numFmtId="165" fontId="8" fillId="0" borderId="72" xfId="1" applyNumberFormat="1" applyFont="1" applyBorder="1" applyAlignment="1">
      <alignment horizontal="right" wrapText="1"/>
    </xf>
    <xf numFmtId="165" fontId="11" fillId="2" borderId="34" xfId="1" applyNumberFormat="1" applyFont="1" applyFill="1" applyBorder="1"/>
    <xf numFmtId="0" fontId="8" fillId="0" borderId="52" xfId="0" applyFont="1" applyBorder="1" applyAlignment="1">
      <alignment vertical="center" wrapText="1"/>
    </xf>
    <xf numFmtId="165" fontId="13" fillId="0" borderId="50" xfId="0" applyNumberFormat="1" applyFont="1" applyBorder="1" applyAlignment="1">
      <alignment horizontal="center" vertical="center" wrapText="1"/>
    </xf>
    <xf numFmtId="165" fontId="8" fillId="0" borderId="38" xfId="1" applyNumberFormat="1" applyFont="1" applyFill="1" applyBorder="1" applyAlignment="1">
      <alignment horizontal="right" vertical="center" wrapText="1"/>
    </xf>
    <xf numFmtId="165" fontId="8" fillId="0" borderId="45" xfId="1" applyNumberFormat="1" applyFont="1" applyFill="1" applyBorder="1" applyAlignment="1">
      <alignment horizontal="right" vertical="center" wrapText="1"/>
    </xf>
    <xf numFmtId="165" fontId="13" fillId="0" borderId="48" xfId="0" applyNumberFormat="1" applyFont="1" applyFill="1" applyBorder="1" applyAlignment="1">
      <alignment vertical="center"/>
    </xf>
    <xf numFmtId="0" fontId="8" fillId="0" borderId="52" xfId="0" applyFont="1" applyFill="1" applyBorder="1" applyAlignment="1">
      <alignment vertical="center" wrapText="1"/>
    </xf>
    <xf numFmtId="165" fontId="8" fillId="0" borderId="38" xfId="1" applyNumberFormat="1" applyFont="1" applyFill="1" applyBorder="1" applyAlignment="1">
      <alignment horizontal="right" wrapText="1"/>
    </xf>
    <xf numFmtId="0" fontId="8" fillId="0" borderId="59" xfId="0" applyFont="1" applyBorder="1" applyAlignment="1">
      <alignment vertical="center" wrapText="1"/>
    </xf>
    <xf numFmtId="165" fontId="8" fillId="0" borderId="48" xfId="1" applyNumberFormat="1" applyFont="1" applyFill="1" applyBorder="1" applyAlignment="1">
      <alignment horizontal="right" vertical="center" wrapText="1"/>
    </xf>
    <xf numFmtId="165" fontId="8" fillId="0" borderId="54" xfId="1" applyNumberFormat="1" applyFont="1" applyFill="1" applyBorder="1" applyAlignment="1">
      <alignment horizontal="right" vertical="center" wrapText="1"/>
    </xf>
    <xf numFmtId="165" fontId="13" fillId="0" borderId="39" xfId="0" applyNumberFormat="1" applyFont="1" applyFill="1" applyBorder="1" applyAlignment="1">
      <alignment vertical="center"/>
    </xf>
    <xf numFmtId="0" fontId="8" fillId="0" borderId="59" xfId="0" applyFont="1" applyFill="1" applyBorder="1" applyAlignment="1">
      <alignment vertical="center" wrapText="1"/>
    </xf>
    <xf numFmtId="165" fontId="8" fillId="0" borderId="16" xfId="1" applyNumberFormat="1" applyFont="1" applyFill="1" applyBorder="1" applyAlignment="1">
      <alignment horizontal="right" vertical="center" wrapText="1"/>
    </xf>
    <xf numFmtId="165" fontId="8" fillId="0" borderId="17" xfId="1" applyNumberFormat="1" applyFont="1" applyFill="1" applyBorder="1" applyAlignment="1">
      <alignment horizontal="right" vertical="center" wrapText="1"/>
    </xf>
    <xf numFmtId="165" fontId="13" fillId="0" borderId="16" xfId="0" applyNumberFormat="1" applyFont="1" applyFill="1" applyBorder="1" applyAlignment="1">
      <alignment vertical="center"/>
    </xf>
    <xf numFmtId="165" fontId="13" fillId="0" borderId="50" xfId="0" applyNumberFormat="1" applyFont="1" applyBorder="1" applyAlignment="1">
      <alignment vertical="center" wrapText="1"/>
    </xf>
    <xf numFmtId="0" fontId="14" fillId="3" borderId="52" xfId="0" applyFont="1" applyFill="1" applyBorder="1" applyAlignment="1">
      <alignment vertical="center" wrapText="1"/>
    </xf>
    <xf numFmtId="165" fontId="19" fillId="3" borderId="50" xfId="0" applyNumberFormat="1" applyFont="1" applyFill="1" applyBorder="1" applyAlignment="1">
      <alignment vertical="center" wrapText="1"/>
    </xf>
    <xf numFmtId="165" fontId="14" fillId="3" borderId="38" xfId="1" applyNumberFormat="1" applyFont="1" applyFill="1" applyBorder="1" applyAlignment="1">
      <alignment horizontal="right" vertical="center" wrapText="1"/>
    </xf>
    <xf numFmtId="165" fontId="14" fillId="3" borderId="45" xfId="1" applyNumberFormat="1" applyFont="1" applyFill="1" applyBorder="1" applyAlignment="1">
      <alignment horizontal="right" vertical="center" wrapText="1"/>
    </xf>
    <xf numFmtId="165" fontId="19" fillId="3" borderId="48" xfId="0" applyNumberFormat="1" applyFont="1" applyFill="1" applyBorder="1" applyAlignment="1">
      <alignment vertical="center"/>
    </xf>
    <xf numFmtId="165" fontId="13" fillId="0" borderId="67" xfId="0" applyNumberFormat="1" applyFont="1" applyBorder="1" applyAlignment="1">
      <alignment vertical="center" wrapText="1"/>
    </xf>
    <xf numFmtId="165" fontId="13" fillId="0" borderId="67" xfId="0" applyNumberFormat="1" applyFont="1" applyFill="1" applyBorder="1" applyAlignment="1">
      <alignment vertical="center" wrapText="1"/>
    </xf>
    <xf numFmtId="164" fontId="20" fillId="2" borderId="10" xfId="0" applyNumberFormat="1" applyFont="1" applyFill="1" applyBorder="1" applyAlignment="1">
      <alignment wrapText="1"/>
    </xf>
    <xf numFmtId="164" fontId="20" fillId="2" borderId="11" xfId="0" applyNumberFormat="1" applyFont="1" applyFill="1" applyBorder="1" applyAlignment="1">
      <alignment wrapText="1"/>
    </xf>
    <xf numFmtId="164" fontId="20" fillId="2" borderId="35" xfId="0" applyNumberFormat="1" applyFont="1" applyFill="1" applyBorder="1" applyAlignment="1">
      <alignment wrapText="1"/>
    </xf>
    <xf numFmtId="164" fontId="20" fillId="2" borderId="12" xfId="0" applyNumberFormat="1" applyFont="1" applyFill="1" applyBorder="1" applyAlignment="1">
      <alignment wrapText="1"/>
    </xf>
    <xf numFmtId="164" fontId="20" fillId="2" borderId="37" xfId="1" applyNumberFormat="1" applyFont="1" applyFill="1" applyBorder="1"/>
    <xf numFmtId="0" fontId="13" fillId="0" borderId="20" xfId="0" applyFont="1" applyBorder="1" applyAlignment="1">
      <alignment vertical="center" wrapText="1"/>
    </xf>
    <xf numFmtId="165" fontId="13" fillId="0" borderId="27" xfId="0" applyNumberFormat="1" applyFont="1" applyFill="1" applyBorder="1" applyAlignment="1"/>
    <xf numFmtId="0" fontId="13" fillId="0" borderId="2" xfId="0" applyFont="1" applyFill="1" applyBorder="1" applyAlignment="1">
      <alignment vertical="center" wrapText="1"/>
    </xf>
    <xf numFmtId="164" fontId="8" fillId="0" borderId="5" xfId="1" applyNumberFormat="1" applyFont="1" applyFill="1" applyBorder="1"/>
    <xf numFmtId="164" fontId="8" fillId="0" borderId="56" xfId="1" applyNumberFormat="1" applyFont="1" applyFill="1" applyBorder="1"/>
    <xf numFmtId="164" fontId="8" fillId="0" borderId="38" xfId="1" applyNumberFormat="1" applyFont="1" applyFill="1" applyBorder="1"/>
    <xf numFmtId="0" fontId="13" fillId="0" borderId="24" xfId="0" applyFont="1" applyFill="1" applyBorder="1" applyAlignment="1">
      <alignment vertical="center" wrapText="1"/>
    </xf>
    <xf numFmtId="164" fontId="8" fillId="0" borderId="24" xfId="1" applyNumberFormat="1" applyFont="1" applyBorder="1"/>
    <xf numFmtId="164" fontId="8" fillId="0" borderId="27" xfId="1" applyNumberFormat="1" applyFont="1" applyBorder="1"/>
    <xf numFmtId="164" fontId="8" fillId="0" borderId="62" xfId="1" applyNumberFormat="1" applyFont="1" applyBorder="1"/>
    <xf numFmtId="164" fontId="8" fillId="0" borderId="28" xfId="1" applyNumberFormat="1" applyFont="1" applyBorder="1"/>
    <xf numFmtId="0" fontId="8" fillId="0" borderId="47" xfId="0" applyFont="1" applyBorder="1" applyAlignment="1">
      <alignment vertical="center" wrapText="1"/>
    </xf>
    <xf numFmtId="164" fontId="8" fillId="0" borderId="50" xfId="1" applyNumberFormat="1" applyFont="1" applyBorder="1"/>
    <xf numFmtId="0" fontId="14" fillId="3" borderId="47" xfId="0" applyFont="1" applyFill="1" applyBorder="1" applyAlignment="1">
      <alignment vertical="center" wrapText="1"/>
    </xf>
    <xf numFmtId="164" fontId="14" fillId="3" borderId="50" xfId="1" applyNumberFormat="1" applyFont="1" applyFill="1" applyBorder="1"/>
    <xf numFmtId="164" fontId="14" fillId="3" borderId="38" xfId="1" applyNumberFormat="1" applyFont="1" applyFill="1" applyBorder="1"/>
    <xf numFmtId="164" fontId="14" fillId="3" borderId="45" xfId="1" applyNumberFormat="1" applyFont="1" applyFill="1" applyBorder="1"/>
    <xf numFmtId="164" fontId="14" fillId="3" borderId="48" xfId="1" applyNumberFormat="1" applyFont="1" applyFill="1" applyBorder="1"/>
    <xf numFmtId="164" fontId="14" fillId="3" borderId="54" xfId="1" applyNumberFormat="1" applyFont="1" applyFill="1" applyBorder="1"/>
    <xf numFmtId="164" fontId="13" fillId="0" borderId="48" xfId="1" applyNumberFormat="1" applyFont="1" applyFill="1" applyBorder="1"/>
    <xf numFmtId="164" fontId="13" fillId="0" borderId="54" xfId="1" applyNumberFormat="1" applyFont="1" applyFill="1" applyBorder="1"/>
    <xf numFmtId="0" fontId="13" fillId="0" borderId="14" xfId="0" applyFont="1" applyBorder="1" applyAlignment="1">
      <alignment vertical="center" wrapText="1"/>
    </xf>
    <xf numFmtId="164" fontId="8" fillId="0" borderId="67" xfId="1" applyNumberFormat="1" applyFont="1" applyBorder="1"/>
    <xf numFmtId="164" fontId="8" fillId="0" borderId="39" xfId="1" applyNumberFormat="1" applyFont="1" applyBorder="1"/>
    <xf numFmtId="164" fontId="8" fillId="0" borderId="72" xfId="1" applyNumberFormat="1" applyFont="1" applyFill="1" applyBorder="1"/>
    <xf numFmtId="0" fontId="14" fillId="3" borderId="43" xfId="0" applyFont="1" applyFill="1" applyBorder="1" applyAlignment="1">
      <alignment vertical="center" wrapText="1"/>
    </xf>
    <xf numFmtId="164" fontId="14" fillId="3" borderId="44" xfId="1" applyNumberFormat="1" applyFont="1" applyFill="1" applyBorder="1" applyAlignment="1">
      <alignment horizontal="center"/>
    </xf>
    <xf numFmtId="164" fontId="14" fillId="3" borderId="44" xfId="1" applyNumberFormat="1" applyFont="1" applyFill="1" applyBorder="1"/>
    <xf numFmtId="165" fontId="19" fillId="3" borderId="5" xfId="0" applyNumberFormat="1" applyFont="1" applyFill="1" applyBorder="1" applyAlignment="1"/>
    <xf numFmtId="165" fontId="19" fillId="3" borderId="6" xfId="0" applyNumberFormat="1" applyFont="1" applyFill="1" applyBorder="1" applyAlignment="1"/>
    <xf numFmtId="0" fontId="8" fillId="0" borderId="43" xfId="0" applyFont="1" applyBorder="1" applyAlignment="1">
      <alignment vertical="center" wrapText="1"/>
    </xf>
    <xf numFmtId="164" fontId="8" fillId="0" borderId="50" xfId="1" applyNumberFormat="1" applyFont="1" applyBorder="1" applyAlignment="1">
      <alignment horizontal="center"/>
    </xf>
    <xf numFmtId="164" fontId="8" fillId="0" borderId="44" xfId="1" applyNumberFormat="1" applyFont="1" applyFill="1" applyBorder="1"/>
    <xf numFmtId="165" fontId="13" fillId="0" borderId="54" xfId="0" applyNumberFormat="1" applyFont="1" applyFill="1" applyBorder="1" applyAlignment="1"/>
    <xf numFmtId="0" fontId="8" fillId="0" borderId="47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164" fontId="8" fillId="0" borderId="26" xfId="1" applyNumberFormat="1" applyFont="1" applyBorder="1" applyAlignment="1">
      <alignment horizontal="center"/>
    </xf>
    <xf numFmtId="165" fontId="13" fillId="0" borderId="28" xfId="0" applyNumberFormat="1" applyFont="1" applyFill="1" applyBorder="1" applyAlignment="1"/>
    <xf numFmtId="0" fontId="8" fillId="3" borderId="2" xfId="0" applyFont="1" applyFill="1" applyBorder="1" applyAlignment="1">
      <alignment vertical="center" wrapText="1"/>
    </xf>
    <xf numFmtId="0" fontId="14" fillId="0" borderId="43" xfId="0" applyFont="1" applyFill="1" applyBorder="1" applyAlignment="1">
      <alignment vertical="center" wrapText="1"/>
    </xf>
    <xf numFmtId="164" fontId="20" fillId="2" borderId="34" xfId="1" applyNumberFormat="1" applyFont="1" applyFill="1" applyBorder="1"/>
    <xf numFmtId="0" fontId="8" fillId="0" borderId="2" xfId="0" applyFont="1" applyFill="1" applyBorder="1" applyAlignment="1">
      <alignment vertical="center" wrapText="1"/>
    </xf>
    <xf numFmtId="164" fontId="14" fillId="3" borderId="4" xfId="1" applyNumberFormat="1" applyFont="1" applyFill="1" applyBorder="1" applyAlignment="1">
      <alignment horizontal="center"/>
    </xf>
    <xf numFmtId="164" fontId="14" fillId="3" borderId="5" xfId="1" applyNumberFormat="1" applyFont="1" applyFill="1" applyBorder="1"/>
    <xf numFmtId="164" fontId="14" fillId="3" borderId="6" xfId="1" applyNumberFormat="1" applyFont="1" applyFill="1" applyBorder="1"/>
    <xf numFmtId="164" fontId="14" fillId="3" borderId="4" xfId="1" applyNumberFormat="1" applyFont="1" applyFill="1" applyBorder="1"/>
    <xf numFmtId="164" fontId="8" fillId="0" borderId="32" xfId="1" applyNumberFormat="1" applyFont="1" applyFill="1" applyBorder="1"/>
    <xf numFmtId="164" fontId="8" fillId="0" borderId="55" xfId="1" applyNumberFormat="1" applyFont="1" applyFill="1" applyBorder="1"/>
    <xf numFmtId="0" fontId="8" fillId="0" borderId="43" xfId="0" applyFont="1" applyFill="1" applyBorder="1" applyAlignment="1">
      <alignment vertical="center" wrapText="1"/>
    </xf>
    <xf numFmtId="164" fontId="8" fillId="0" borderId="44" xfId="1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/>
    <xf numFmtId="165" fontId="13" fillId="0" borderId="6" xfId="0" applyNumberFormat="1" applyFont="1" applyFill="1" applyBorder="1" applyAlignment="1"/>
    <xf numFmtId="164" fontId="14" fillId="3" borderId="50" xfId="1" applyNumberFormat="1" applyFont="1" applyFill="1" applyBorder="1" applyAlignment="1">
      <alignment horizontal="center"/>
    </xf>
    <xf numFmtId="165" fontId="19" fillId="3" borderId="54" xfId="0" applyNumberFormat="1" applyFont="1" applyFill="1" applyBorder="1" applyAlignment="1"/>
    <xf numFmtId="0" fontId="14" fillId="3" borderId="2" xfId="0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/>
    <xf numFmtId="164" fontId="14" fillId="0" borderId="38" xfId="1" applyNumberFormat="1" applyFont="1" applyFill="1" applyBorder="1"/>
    <xf numFmtId="165" fontId="19" fillId="0" borderId="5" xfId="0" applyNumberFormat="1" applyFont="1" applyFill="1" applyBorder="1" applyAlignment="1"/>
    <xf numFmtId="165" fontId="19" fillId="0" borderId="6" xfId="0" applyNumberFormat="1" applyFont="1" applyFill="1" applyBorder="1" applyAlignment="1"/>
    <xf numFmtId="164" fontId="20" fillId="2" borderId="15" xfId="1" applyNumberFormat="1" applyFont="1" applyFill="1" applyBorder="1" applyAlignment="1">
      <alignment horizontal="right"/>
    </xf>
    <xf numFmtId="164" fontId="20" fillId="2" borderId="16" xfId="1" applyNumberFormat="1" applyFont="1" applyFill="1" applyBorder="1" applyAlignment="1">
      <alignment horizontal="right"/>
    </xf>
    <xf numFmtId="164" fontId="20" fillId="2" borderId="17" xfId="1" applyNumberFormat="1" applyFont="1" applyFill="1" applyBorder="1" applyAlignment="1">
      <alignment horizontal="right"/>
    </xf>
    <xf numFmtId="0" fontId="8" fillId="0" borderId="34" xfId="0" applyFont="1" applyFill="1" applyBorder="1" applyAlignment="1">
      <alignment vertical="center" wrapText="1"/>
    </xf>
    <xf numFmtId="164" fontId="8" fillId="0" borderId="10" xfId="1" applyNumberFormat="1" applyFont="1" applyFill="1" applyBorder="1"/>
    <xf numFmtId="164" fontId="8" fillId="0" borderId="11" xfId="1" applyNumberFormat="1" applyFont="1" applyFill="1" applyBorder="1"/>
    <xf numFmtId="164" fontId="8" fillId="0" borderId="12" xfId="1" applyNumberFormat="1" applyFont="1" applyFill="1" applyBorder="1"/>
    <xf numFmtId="164" fontId="8" fillId="0" borderId="70" xfId="1" applyNumberFormat="1" applyFont="1" applyFill="1" applyBorder="1"/>
    <xf numFmtId="165" fontId="13" fillId="0" borderId="11" xfId="0" applyNumberFormat="1" applyFont="1" applyFill="1" applyBorder="1" applyAlignment="1"/>
    <xf numFmtId="164" fontId="20" fillId="2" borderId="68" xfId="1" applyNumberFormat="1" applyFont="1" applyFill="1" applyBorder="1" applyAlignment="1">
      <alignment horizontal="right"/>
    </xf>
    <xf numFmtId="164" fontId="20" fillId="2" borderId="69" xfId="1" applyNumberFormat="1" applyFont="1" applyFill="1" applyBorder="1" applyAlignment="1">
      <alignment horizontal="right"/>
    </xf>
    <xf numFmtId="164" fontId="20" fillId="2" borderId="40" xfId="1" applyNumberFormat="1" applyFont="1" applyFill="1" applyBorder="1" applyAlignment="1">
      <alignment horizontal="right"/>
    </xf>
    <xf numFmtId="0" fontId="8" fillId="0" borderId="14" xfId="1" applyFont="1" applyFill="1" applyBorder="1" applyAlignment="1">
      <alignment horizontal="left" vertical="center" wrapText="1"/>
    </xf>
    <xf numFmtId="164" fontId="5" fillId="0" borderId="56" xfId="1" applyNumberFormat="1" applyFont="1" applyFill="1" applyBorder="1" applyAlignment="1">
      <alignment horizontal="right"/>
    </xf>
    <xf numFmtId="165" fontId="7" fillId="0" borderId="16" xfId="1" applyNumberFormat="1" applyFont="1" applyFill="1" applyBorder="1" applyAlignment="1">
      <alignment horizontal="right" wrapText="1"/>
    </xf>
    <xf numFmtId="164" fontId="14" fillId="3" borderId="43" xfId="1" applyNumberFormat="1" applyFont="1" applyFill="1" applyBorder="1"/>
    <xf numFmtId="164" fontId="7" fillId="0" borderId="20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>
      <alignment horizontal="right"/>
    </xf>
    <xf numFmtId="164" fontId="7" fillId="0" borderId="32" xfId="1" applyNumberFormat="1" applyFont="1" applyFill="1" applyBorder="1" applyAlignment="1">
      <alignment horizontal="right"/>
    </xf>
    <xf numFmtId="165" fontId="7" fillId="0" borderId="27" xfId="0" applyNumberFormat="1" applyFont="1" applyFill="1" applyBorder="1" applyAlignment="1"/>
    <xf numFmtId="164" fontId="7" fillId="0" borderId="55" xfId="1" applyNumberFormat="1" applyFont="1" applyFill="1" applyBorder="1" applyAlignment="1">
      <alignment horizontal="right"/>
    </xf>
    <xf numFmtId="164" fontId="7" fillId="0" borderId="31" xfId="1" applyNumberFormat="1" applyFont="1" applyFill="1" applyBorder="1" applyAlignment="1">
      <alignment horizontal="right"/>
    </xf>
    <xf numFmtId="164" fontId="5" fillId="0" borderId="43" xfId="1" applyNumberFormat="1" applyFont="1" applyFill="1" applyBorder="1"/>
    <xf numFmtId="0" fontId="13" fillId="0" borderId="34" xfId="0" applyFont="1" applyFill="1" applyBorder="1" applyAlignment="1">
      <alignment wrapText="1"/>
    </xf>
    <xf numFmtId="165" fontId="7" fillId="0" borderId="34" xfId="1" applyNumberFormat="1" applyFont="1" applyFill="1" applyBorder="1" applyAlignment="1">
      <alignment horizontal="right" wrapText="1"/>
    </xf>
    <xf numFmtId="0" fontId="8" fillId="0" borderId="53" xfId="0" applyFont="1" applyFill="1" applyBorder="1" applyAlignment="1">
      <alignment vertical="center" wrapText="1"/>
    </xf>
    <xf numFmtId="164" fontId="7" fillId="0" borderId="2" xfId="1" applyNumberFormat="1" applyFont="1" applyFill="1" applyBorder="1" applyAlignment="1">
      <alignment horizontal="right"/>
    </xf>
    <xf numFmtId="164" fontId="7" fillId="0" borderId="5" xfId="1" applyNumberFormat="1" applyFont="1" applyFill="1" applyBorder="1" applyAlignment="1">
      <alignment horizontal="right"/>
    </xf>
    <xf numFmtId="164" fontId="7" fillId="0" borderId="9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/>
    </xf>
    <xf numFmtId="170" fontId="13" fillId="0" borderId="49" xfId="1" applyNumberFormat="1" applyFont="1" applyBorder="1"/>
    <xf numFmtId="164" fontId="8" fillId="0" borderId="67" xfId="1" applyNumberFormat="1" applyFont="1" applyBorder="1" applyAlignment="1">
      <alignment horizontal="center"/>
    </xf>
    <xf numFmtId="164" fontId="8" fillId="0" borderId="72" xfId="1" applyNumberFormat="1" applyFont="1" applyBorder="1"/>
    <xf numFmtId="164" fontId="8" fillId="0" borderId="15" xfId="1" applyNumberFormat="1" applyFont="1" applyFill="1" applyBorder="1"/>
    <xf numFmtId="164" fontId="8" fillId="0" borderId="16" xfId="1" applyNumberFormat="1" applyFont="1" applyFill="1" applyBorder="1"/>
    <xf numFmtId="165" fontId="13" fillId="0" borderId="72" xfId="0" applyNumberFormat="1" applyFont="1" applyFill="1" applyBorder="1" applyAlignment="1"/>
    <xf numFmtId="0" fontId="2" fillId="0" borderId="48" xfId="1" applyBorder="1"/>
    <xf numFmtId="164" fontId="13" fillId="0" borderId="2" xfId="1" applyNumberFormat="1" applyFont="1" applyFill="1" applyBorder="1"/>
    <xf numFmtId="164" fontId="8" fillId="0" borderId="34" xfId="1" applyNumberFormat="1" applyFont="1" applyFill="1" applyBorder="1"/>
    <xf numFmtId="0" fontId="2" fillId="0" borderId="49" xfId="1" applyBorder="1"/>
    <xf numFmtId="170" fontId="8" fillId="0" borderId="49" xfId="1" applyNumberFormat="1" applyFont="1" applyFill="1" applyBorder="1"/>
    <xf numFmtId="170" fontId="8" fillId="0" borderId="49" xfId="1" applyNumberFormat="1" applyFont="1" applyBorder="1"/>
    <xf numFmtId="172" fontId="8" fillId="0" borderId="49" xfId="1" applyNumberFormat="1" applyFont="1" applyBorder="1"/>
    <xf numFmtId="165" fontId="8" fillId="0" borderId="49" xfId="1" applyNumberFormat="1" applyFont="1" applyBorder="1"/>
    <xf numFmtId="164" fontId="13" fillId="0" borderId="49" xfId="1" applyNumberFormat="1" applyFont="1" applyBorder="1"/>
    <xf numFmtId="0" fontId="9" fillId="0" borderId="48" xfId="1" applyFont="1" applyBorder="1"/>
    <xf numFmtId="164" fontId="9" fillId="0" borderId="48" xfId="1" applyNumberFormat="1" applyFont="1" applyBorder="1"/>
    <xf numFmtId="165" fontId="9" fillId="0" borderId="49" xfId="1" applyNumberFormat="1" applyFont="1" applyBorder="1"/>
    <xf numFmtId="172" fontId="9" fillId="0" borderId="49" xfId="1" applyNumberFormat="1" applyFont="1" applyBorder="1"/>
    <xf numFmtId="169" fontId="9" fillId="0" borderId="48" xfId="1" applyNumberFormat="1" applyFont="1" applyBorder="1"/>
    <xf numFmtId="171" fontId="9" fillId="0" borderId="48" xfId="1" applyNumberFormat="1" applyFont="1" applyBorder="1"/>
    <xf numFmtId="170" fontId="9" fillId="0" borderId="48" xfId="1" applyNumberFormat="1" applyFont="1" applyBorder="1"/>
    <xf numFmtId="165" fontId="9" fillId="0" borderId="48" xfId="1" applyNumberFormat="1" applyFont="1" applyBorder="1"/>
    <xf numFmtId="166" fontId="9" fillId="0" borderId="48" xfId="1" applyNumberFormat="1" applyFont="1" applyBorder="1"/>
    <xf numFmtId="164" fontId="16" fillId="2" borderId="10" xfId="1" applyNumberFormat="1" applyFont="1" applyFill="1" applyBorder="1"/>
    <xf numFmtId="170" fontId="16" fillId="2" borderId="12" xfId="1" applyNumberFormat="1" applyFont="1" applyFill="1" applyBorder="1"/>
    <xf numFmtId="164" fontId="16" fillId="2" borderId="34" xfId="1" applyNumberFormat="1" applyFont="1" applyFill="1" applyBorder="1"/>
    <xf numFmtId="164" fontId="16" fillId="2" borderId="12" xfId="1" applyNumberFormat="1" applyFont="1" applyFill="1" applyBorder="1"/>
    <xf numFmtId="170" fontId="36" fillId="0" borderId="44" xfId="1" applyNumberFormat="1" applyFont="1" applyBorder="1"/>
    <xf numFmtId="170" fontId="36" fillId="0" borderId="46" xfId="1" applyNumberFormat="1" applyFont="1" applyBorder="1"/>
    <xf numFmtId="170" fontId="36" fillId="0" borderId="50" xfId="1" applyNumberFormat="1" applyFont="1" applyBorder="1"/>
    <xf numFmtId="170" fontId="36" fillId="0" borderId="51" xfId="1" applyNumberFormat="1" applyFont="1" applyBorder="1"/>
    <xf numFmtId="170" fontId="36" fillId="0" borderId="26" xfId="1" applyNumberFormat="1" applyFont="1" applyBorder="1"/>
    <xf numFmtId="170" fontId="36" fillId="0" borderId="29" xfId="1" applyNumberFormat="1" applyFont="1" applyBorder="1"/>
    <xf numFmtId="164" fontId="16" fillId="2" borderId="20" xfId="1" applyNumberFormat="1" applyFont="1" applyFill="1" applyBorder="1"/>
    <xf numFmtId="164" fontId="16" fillId="0" borderId="34" xfId="1" applyNumberFormat="1" applyFont="1" applyFill="1" applyBorder="1"/>
    <xf numFmtId="164" fontId="16" fillId="0" borderId="36" xfId="1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65" xfId="0" applyFont="1" applyBorder="1" applyAlignment="1">
      <alignment wrapText="1"/>
    </xf>
    <xf numFmtId="164" fontId="16" fillId="2" borderId="60" xfId="1" applyNumberFormat="1" applyFont="1" applyFill="1" applyBorder="1"/>
    <xf numFmtId="164" fontId="16" fillId="2" borderId="41" xfId="1" applyNumberFormat="1" applyFont="1" applyFill="1" applyBorder="1"/>
    <xf numFmtId="170" fontId="36" fillId="0" borderId="4" xfId="1" applyNumberFormat="1" applyFont="1" applyBorder="1"/>
    <xf numFmtId="170" fontId="36" fillId="0" borderId="7" xfId="1" applyNumberFormat="1" applyFont="1" applyBorder="1"/>
    <xf numFmtId="164" fontId="16" fillId="2" borderId="14" xfId="1" applyNumberFormat="1" applyFont="1" applyFill="1" applyBorder="1"/>
    <xf numFmtId="164" fontId="16" fillId="2" borderId="18" xfId="1" applyNumberFormat="1" applyFont="1" applyFill="1" applyBorder="1"/>
    <xf numFmtId="164" fontId="16" fillId="0" borderId="20" xfId="1" applyNumberFormat="1" applyFont="1" applyFill="1" applyBorder="1"/>
    <xf numFmtId="164" fontId="16" fillId="0" borderId="65" xfId="1" applyNumberFormat="1" applyFont="1" applyFill="1" applyBorder="1"/>
    <xf numFmtId="0" fontId="7" fillId="0" borderId="60" xfId="0" applyFont="1" applyBorder="1" applyAlignment="1">
      <alignment horizontal="left" vertical="top" wrapText="1"/>
    </xf>
    <xf numFmtId="0" fontId="7" fillId="0" borderId="66" xfId="0" applyFont="1" applyBorder="1" applyAlignment="1">
      <alignment horizontal="left" vertical="top" wrapText="1"/>
    </xf>
    <xf numFmtId="0" fontId="7" fillId="0" borderId="60" xfId="0" applyFont="1" applyBorder="1" applyAlignment="1">
      <alignment vertical="center" wrapText="1"/>
    </xf>
    <xf numFmtId="0" fontId="7" fillId="0" borderId="66" xfId="0" applyFont="1" applyBorder="1" applyAlignment="1">
      <alignment vertical="center" wrapText="1"/>
    </xf>
    <xf numFmtId="0" fontId="7" fillId="0" borderId="60" xfId="0" applyFont="1" applyBorder="1" applyAlignment="1">
      <alignment vertical="top" wrapText="1"/>
    </xf>
    <xf numFmtId="0" fontId="7" fillId="0" borderId="66" xfId="0" applyFont="1" applyBorder="1" applyAlignment="1">
      <alignment vertical="top" wrapText="1"/>
    </xf>
    <xf numFmtId="165" fontId="16" fillId="2" borderId="10" xfId="1" applyNumberFormat="1" applyFont="1" applyFill="1" applyBorder="1" applyAlignment="1">
      <alignment horizontal="right"/>
    </xf>
    <xf numFmtId="165" fontId="16" fillId="2" borderId="12" xfId="1" applyNumberFormat="1" applyFont="1" applyFill="1" applyBorder="1" applyAlignment="1">
      <alignment horizontal="right"/>
    </xf>
    <xf numFmtId="0" fontId="7" fillId="0" borderId="60" xfId="0" applyFont="1" applyBorder="1" applyAlignment="1">
      <alignment wrapText="1"/>
    </xf>
    <xf numFmtId="0" fontId="7" fillId="0" borderId="66" xfId="0" applyFont="1" applyBorder="1" applyAlignment="1">
      <alignment wrapText="1"/>
    </xf>
    <xf numFmtId="165" fontId="16" fillId="2" borderId="10" xfId="1" applyNumberFormat="1" applyFont="1" applyFill="1" applyBorder="1" applyAlignment="1"/>
    <xf numFmtId="165" fontId="16" fillId="2" borderId="12" xfId="1" applyNumberFormat="1" applyFont="1" applyFill="1" applyBorder="1" applyAlignment="1"/>
    <xf numFmtId="0" fontId="7" fillId="0" borderId="34" xfId="0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165" fontId="16" fillId="2" borderId="68" xfId="1" applyNumberFormat="1" applyFont="1" applyFill="1" applyBorder="1" applyAlignment="1"/>
    <xf numFmtId="165" fontId="16" fillId="2" borderId="41" xfId="1" applyNumberFormat="1" applyFont="1" applyFill="1" applyBorder="1" applyAlignment="1"/>
    <xf numFmtId="0" fontId="7" fillId="0" borderId="14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165" fontId="16" fillId="2" borderId="10" xfId="1" applyNumberFormat="1" applyFont="1" applyFill="1" applyBorder="1" applyAlignment="1">
      <alignment horizontal="right" wrapText="1"/>
    </xf>
    <xf numFmtId="165" fontId="16" fillId="2" borderId="12" xfId="1" applyNumberFormat="1" applyFont="1" applyFill="1" applyBorder="1" applyAlignment="1">
      <alignment horizontal="right" wrapText="1"/>
    </xf>
    <xf numFmtId="0" fontId="35" fillId="0" borderId="34" xfId="0" applyFont="1" applyBorder="1" applyAlignment="1">
      <alignment wrapText="1"/>
    </xf>
    <xf numFmtId="0" fontId="35" fillId="0" borderId="36" xfId="0" applyFont="1" applyBorder="1" applyAlignment="1">
      <alignment wrapText="1"/>
    </xf>
    <xf numFmtId="170" fontId="36" fillId="0" borderId="32" xfId="1" applyNumberFormat="1" applyFont="1" applyBorder="1"/>
    <xf numFmtId="170" fontId="36" fillId="0" borderId="22" xfId="1" applyNumberFormat="1" applyFont="1" applyBorder="1"/>
    <xf numFmtId="0" fontId="7" fillId="0" borderId="14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34" xfId="0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165" fontId="16" fillId="2" borderId="68" xfId="1" applyNumberFormat="1" applyFont="1" applyFill="1" applyBorder="1" applyAlignment="1">
      <alignment horizontal="right" wrapText="1"/>
    </xf>
    <xf numFmtId="165" fontId="16" fillId="2" borderId="41" xfId="1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vertical="top" wrapText="1"/>
    </xf>
    <xf numFmtId="0" fontId="7" fillId="0" borderId="65" xfId="0" applyFont="1" applyFill="1" applyBorder="1" applyAlignment="1">
      <alignment vertical="top" wrapText="1"/>
    </xf>
    <xf numFmtId="165" fontId="16" fillId="2" borderId="10" xfId="1" applyNumberFormat="1" applyFont="1" applyFill="1" applyBorder="1"/>
    <xf numFmtId="165" fontId="16" fillId="2" borderId="12" xfId="1" applyNumberFormat="1" applyFont="1" applyFill="1" applyBorder="1"/>
    <xf numFmtId="0" fontId="7" fillId="0" borderId="34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165" fontId="16" fillId="2" borderId="68" xfId="1" applyNumberFormat="1" applyFont="1" applyFill="1" applyBorder="1"/>
    <xf numFmtId="165" fontId="16" fillId="2" borderId="41" xfId="1" applyNumberFormat="1" applyFont="1" applyFill="1" applyBorder="1"/>
    <xf numFmtId="0" fontId="7" fillId="0" borderId="20" xfId="0" applyFont="1" applyFill="1" applyBorder="1" applyAlignment="1">
      <alignment wrapText="1"/>
    </xf>
    <xf numFmtId="0" fontId="7" fillId="0" borderId="65" xfId="0" applyFont="1" applyFill="1" applyBorder="1" applyAlignment="1">
      <alignment wrapText="1"/>
    </xf>
    <xf numFmtId="0" fontId="7" fillId="0" borderId="34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7" fillId="0" borderId="14" xfId="0" applyFont="1" applyBorder="1" applyAlignment="1">
      <alignment wrapText="1"/>
    </xf>
    <xf numFmtId="170" fontId="7" fillId="0" borderId="19" xfId="0" applyNumberFormat="1" applyFont="1" applyBorder="1" applyAlignment="1">
      <alignment wrapText="1"/>
    </xf>
    <xf numFmtId="170" fontId="7" fillId="0" borderId="65" xfId="0" applyNumberFormat="1" applyFont="1" applyBorder="1" applyAlignment="1">
      <alignment wrapText="1"/>
    </xf>
    <xf numFmtId="170" fontId="36" fillId="0" borderId="15" xfId="1" applyNumberFormat="1" applyFont="1" applyBorder="1"/>
    <xf numFmtId="170" fontId="36" fillId="0" borderId="18" xfId="1" applyNumberFormat="1" applyFont="1" applyBorder="1"/>
    <xf numFmtId="170" fontId="7" fillId="0" borderId="36" xfId="0" applyNumberFormat="1" applyFont="1" applyBorder="1" applyAlignment="1">
      <alignment wrapText="1"/>
    </xf>
    <xf numFmtId="170" fontId="7" fillId="0" borderId="66" xfId="0" applyNumberFormat="1" applyFont="1" applyBorder="1" applyAlignment="1">
      <alignment wrapText="1"/>
    </xf>
    <xf numFmtId="0" fontId="19" fillId="3" borderId="64" xfId="0" applyFont="1" applyFill="1" applyBorder="1" applyAlignment="1">
      <alignment horizontal="left" wrapText="1"/>
    </xf>
    <xf numFmtId="165" fontId="19" fillId="3" borderId="49" xfId="0" applyNumberFormat="1" applyFont="1" applyFill="1" applyBorder="1" applyAlignment="1">
      <alignment horizontal="right" wrapText="1"/>
    </xf>
    <xf numFmtId="165" fontId="19" fillId="3" borderId="48" xfId="0" applyNumberFormat="1" applyFont="1" applyFill="1" applyBorder="1" applyAlignment="1">
      <alignment horizontal="right" wrapText="1"/>
    </xf>
    <xf numFmtId="164" fontId="14" fillId="3" borderId="43" xfId="1" applyNumberFormat="1" applyFont="1" applyFill="1" applyBorder="1" applyAlignment="1">
      <alignment horizontal="right"/>
    </xf>
    <xf numFmtId="0" fontId="19" fillId="3" borderId="47" xfId="0" applyFont="1" applyFill="1" applyBorder="1" applyAlignment="1">
      <alignment wrapText="1"/>
    </xf>
    <xf numFmtId="165" fontId="19" fillId="3" borderId="47" xfId="0" applyNumberFormat="1" applyFont="1" applyFill="1" applyBorder="1"/>
    <xf numFmtId="165" fontId="19" fillId="3" borderId="48" xfId="0" applyNumberFormat="1" applyFont="1" applyFill="1" applyBorder="1"/>
    <xf numFmtId="165" fontId="19" fillId="3" borderId="49" xfId="0" applyNumberFormat="1" applyFont="1" applyFill="1" applyBorder="1"/>
    <xf numFmtId="165" fontId="19" fillId="3" borderId="50" xfId="0" applyNumberFormat="1" applyFont="1" applyFill="1" applyBorder="1"/>
    <xf numFmtId="164" fontId="14" fillId="3" borderId="48" xfId="1" applyNumberFormat="1" applyFont="1" applyFill="1" applyBorder="1" applyAlignment="1">
      <alignment horizontal="right"/>
    </xf>
    <xf numFmtId="0" fontId="16" fillId="3" borderId="52" xfId="0" applyFont="1" applyFill="1" applyBorder="1" applyAlignment="1">
      <alignment wrapText="1"/>
    </xf>
    <xf numFmtId="164" fontId="14" fillId="3" borderId="47" xfId="1" applyNumberFormat="1" applyFont="1" applyFill="1" applyBorder="1" applyAlignment="1">
      <alignment horizontal="right"/>
    </xf>
    <xf numFmtId="164" fontId="14" fillId="3" borderId="49" xfId="1" applyNumberFormat="1" applyFont="1" applyFill="1" applyBorder="1" applyAlignment="1">
      <alignment horizontal="right"/>
    </xf>
    <xf numFmtId="164" fontId="8" fillId="3" borderId="38" xfId="1" applyNumberFormat="1" applyFont="1" applyFill="1" applyBorder="1" applyAlignment="1">
      <alignment horizontal="right"/>
    </xf>
    <xf numFmtId="0" fontId="19" fillId="3" borderId="53" xfId="0" applyFont="1" applyFill="1" applyBorder="1" applyAlignment="1">
      <alignment vertical="center" wrapText="1"/>
    </xf>
    <xf numFmtId="164" fontId="14" fillId="3" borderId="50" xfId="1" applyNumberFormat="1" applyFont="1" applyFill="1" applyBorder="1" applyAlignment="1">
      <alignment horizontal="right"/>
    </xf>
    <xf numFmtId="164" fontId="14" fillId="3" borderId="38" xfId="1" applyNumberFormat="1" applyFont="1" applyFill="1" applyBorder="1" applyAlignment="1">
      <alignment horizontal="right"/>
    </xf>
    <xf numFmtId="165" fontId="19" fillId="3" borderId="54" xfId="0" applyNumberFormat="1" applyFont="1" applyFill="1" applyBorder="1"/>
    <xf numFmtId="165" fontId="19" fillId="3" borderId="51" xfId="0" applyNumberFormat="1" applyFont="1" applyFill="1" applyBorder="1"/>
    <xf numFmtId="164" fontId="5" fillId="0" borderId="39" xfId="1" applyNumberFormat="1" applyFont="1" applyBorder="1"/>
    <xf numFmtId="164" fontId="5" fillId="0" borderId="15" xfId="1" applyNumberFormat="1" applyFont="1" applyFill="1" applyBorder="1" applyAlignment="1">
      <alignment horizontal="right"/>
    </xf>
    <xf numFmtId="164" fontId="7" fillId="0" borderId="71" xfId="1" applyNumberFormat="1" applyFont="1" applyFill="1" applyBorder="1" applyAlignment="1">
      <alignment horizontal="right"/>
    </xf>
    <xf numFmtId="164" fontId="2" fillId="0" borderId="0" xfId="1" applyNumberFormat="1"/>
    <xf numFmtId="165" fontId="2" fillId="0" borderId="0" xfId="1" applyNumberFormat="1"/>
    <xf numFmtId="165" fontId="2" fillId="0" borderId="0" xfId="1" applyNumberFormat="1" applyFill="1"/>
    <xf numFmtId="0" fontId="2" fillId="0" borderId="0" xfId="1" applyFill="1"/>
    <xf numFmtId="0" fontId="13" fillId="0" borderId="34" xfId="0" applyFont="1" applyBorder="1" applyAlignment="1">
      <alignment vertical="center" wrapText="1"/>
    </xf>
    <xf numFmtId="0" fontId="0" fillId="0" borderId="37" xfId="0" applyBorder="1" applyAlignment="1">
      <alignment wrapText="1"/>
    </xf>
    <xf numFmtId="0" fontId="5" fillId="0" borderId="49" xfId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textRotation="90" wrapText="1"/>
    </xf>
    <xf numFmtId="0" fontId="4" fillId="0" borderId="13" xfId="1" applyFont="1" applyFill="1" applyBorder="1" applyAlignment="1">
      <alignment horizontal="center" vertical="center" textRotation="90" wrapText="1"/>
    </xf>
    <xf numFmtId="0" fontId="24" fillId="0" borderId="13" xfId="0" applyFont="1" applyBorder="1" applyAlignment="1">
      <alignment horizontal="center" vertical="center" textRotation="90" wrapText="1"/>
    </xf>
    <xf numFmtId="0" fontId="24" fillId="0" borderId="25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6" fillId="0" borderId="34" xfId="0" applyFont="1" applyBorder="1" applyAlignment="1">
      <alignment wrapText="1"/>
    </xf>
    <xf numFmtId="0" fontId="22" fillId="0" borderId="3" xfId="0" applyFont="1" applyBorder="1" applyAlignment="1">
      <alignment horizontal="center" vertical="center" textRotation="90" wrapText="1"/>
    </xf>
    <xf numFmtId="0" fontId="22" fillId="0" borderId="13" xfId="0" applyFont="1" applyBorder="1" applyAlignment="1">
      <alignment horizontal="center" vertical="center" textRotation="90" wrapText="1"/>
    </xf>
    <xf numFmtId="0" fontId="0" fillId="0" borderId="13" xfId="0" applyBorder="1" applyAlignment="1">
      <alignment wrapText="1"/>
    </xf>
    <xf numFmtId="0" fontId="0" fillId="0" borderId="25" xfId="0" applyBorder="1" applyAlignment="1">
      <alignment wrapText="1"/>
    </xf>
    <xf numFmtId="0" fontId="26" fillId="0" borderId="3" xfId="1" applyFont="1" applyFill="1" applyBorder="1" applyAlignment="1">
      <alignment horizontal="center" vertical="center" textRotation="90" wrapText="1"/>
    </xf>
    <xf numFmtId="0" fontId="26" fillId="0" borderId="13" xfId="1" applyFont="1" applyFill="1" applyBorder="1" applyAlignment="1">
      <alignment horizontal="center" vertical="center" textRotation="90" wrapText="1"/>
    </xf>
    <xf numFmtId="0" fontId="27" fillId="0" borderId="13" xfId="0" applyFont="1" applyFill="1" applyBorder="1" applyAlignment="1">
      <alignment horizontal="center" vertical="center" textRotation="90" wrapText="1"/>
    </xf>
    <xf numFmtId="0" fontId="37" fillId="0" borderId="33" xfId="1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textRotation="90" wrapText="1"/>
    </xf>
    <xf numFmtId="0" fontId="6" fillId="0" borderId="37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0" borderId="34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6" fillId="0" borderId="34" xfId="0" applyFont="1" applyBorder="1" applyAlignment="1">
      <alignment horizontal="left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34" fillId="0" borderId="0" xfId="1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</cellXfs>
  <cellStyles count="12">
    <cellStyle name="Обычный" xfId="0" builtinId="0"/>
    <cellStyle name="Обычный 2" xfId="2"/>
    <cellStyle name="Обычный 2 2" xfId="3"/>
    <cellStyle name="Обычный 2 3" xfId="4"/>
    <cellStyle name="Обычный 2_НОРМАТИВ" xfId="5"/>
    <cellStyle name="Обычный 3" xfId="6"/>
    <cellStyle name="Обычный 3 2" xfId="7"/>
    <cellStyle name="Обычный 4" xfId="8"/>
    <cellStyle name="Обычный 5" xfId="9"/>
    <cellStyle name="Обычный_НОРМАТИВ" xfId="1"/>
    <cellStyle name="Финансовый 2" xfId="10"/>
    <cellStyle name="Финансовый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Q472"/>
  <sheetViews>
    <sheetView tabSelected="1" zoomScale="85" zoomScaleNormal="85" workbookViewId="0">
      <pane xSplit="2" ySplit="5" topLeftCell="C159" activePane="bottomRight" state="frozen"/>
      <selection pane="topRight" activeCell="C1" sqref="C1"/>
      <selection pane="bottomLeft" activeCell="A4" sqref="A4"/>
      <selection pane="bottomRight" activeCell="A3" sqref="A3:L3"/>
    </sheetView>
  </sheetViews>
  <sheetFormatPr defaultRowHeight="15" x14ac:dyDescent="0.25"/>
  <cols>
    <col min="1" max="1" width="6.85546875" style="1" customWidth="1"/>
    <col min="2" max="2" width="30" style="1" customWidth="1"/>
    <col min="3" max="4" width="11.7109375" style="1" customWidth="1"/>
    <col min="5" max="6" width="11.5703125" style="1" customWidth="1"/>
    <col min="7" max="7" width="11" style="1" customWidth="1"/>
    <col min="8" max="8" width="12" style="1" customWidth="1"/>
    <col min="9" max="9" width="12.140625" style="1" customWidth="1"/>
    <col min="10" max="10" width="12" style="1" customWidth="1"/>
    <col min="11" max="12" width="11.5703125" style="1" customWidth="1"/>
    <col min="13" max="13" width="0.140625" style="1" customWidth="1"/>
    <col min="14" max="14" width="9.42578125" style="1" hidden="1" customWidth="1"/>
    <col min="15" max="15" width="0.140625" style="1" hidden="1" customWidth="1"/>
    <col min="16" max="16384" width="9.140625" style="1"/>
  </cols>
  <sheetData>
    <row r="1" spans="1:16" ht="9" customHeight="1" x14ac:dyDescent="0.25">
      <c r="J1" s="491" t="s">
        <v>104</v>
      </c>
      <c r="K1" s="492"/>
      <c r="L1" s="492"/>
    </row>
    <row r="2" spans="1:16" ht="8.25" customHeight="1" x14ac:dyDescent="0.25">
      <c r="F2" s="443"/>
      <c r="J2" s="492"/>
      <c r="K2" s="492"/>
      <c r="L2" s="492"/>
    </row>
    <row r="3" spans="1:16" ht="43.5" customHeight="1" thickBot="1" x14ac:dyDescent="0.3">
      <c r="A3" s="477" t="s">
        <v>103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6" ht="35.25" customHeight="1" x14ac:dyDescent="0.25">
      <c r="A4" s="453" t="s">
        <v>0</v>
      </c>
      <c r="B4" s="455"/>
      <c r="C4" s="457" t="s">
        <v>1</v>
      </c>
      <c r="D4" s="458"/>
      <c r="E4" s="459"/>
      <c r="F4" s="457" t="s">
        <v>2</v>
      </c>
      <c r="G4" s="458"/>
      <c r="H4" s="458"/>
      <c r="I4" s="460"/>
      <c r="J4" s="461" t="s">
        <v>3</v>
      </c>
      <c r="K4" s="479" t="s">
        <v>4</v>
      </c>
      <c r="L4" s="460" t="s">
        <v>5</v>
      </c>
      <c r="M4" s="449" t="s">
        <v>98</v>
      </c>
      <c r="N4" s="331"/>
      <c r="O4" s="331"/>
    </row>
    <row r="5" spans="1:16" ht="51.75" customHeight="1" thickBot="1" x14ac:dyDescent="0.3">
      <c r="A5" s="454"/>
      <c r="B5" s="456"/>
      <c r="C5" s="2" t="s">
        <v>6</v>
      </c>
      <c r="D5" s="3" t="s">
        <v>7</v>
      </c>
      <c r="E5" s="4" t="s">
        <v>8</v>
      </c>
      <c r="F5" s="2" t="s">
        <v>6</v>
      </c>
      <c r="G5" s="3" t="s">
        <v>9</v>
      </c>
      <c r="H5" s="3" t="s">
        <v>10</v>
      </c>
      <c r="I5" s="5" t="s">
        <v>11</v>
      </c>
      <c r="J5" s="462"/>
      <c r="K5" s="480"/>
      <c r="L5" s="481"/>
      <c r="M5" s="449"/>
      <c r="N5" s="331"/>
      <c r="O5" s="331"/>
    </row>
    <row r="6" spans="1:16" ht="12" customHeight="1" thickBot="1" x14ac:dyDescent="0.3">
      <c r="A6" s="6">
        <v>1</v>
      </c>
      <c r="B6" s="7">
        <v>2</v>
      </c>
      <c r="C6" s="8">
        <v>3</v>
      </c>
      <c r="D6" s="9">
        <v>4</v>
      </c>
      <c r="E6" s="10">
        <v>5</v>
      </c>
      <c r="F6" s="8">
        <v>6</v>
      </c>
      <c r="G6" s="9">
        <v>7</v>
      </c>
      <c r="H6" s="9">
        <v>8</v>
      </c>
      <c r="I6" s="11">
        <v>9</v>
      </c>
      <c r="J6" s="12">
        <v>10</v>
      </c>
      <c r="K6" s="7">
        <v>11</v>
      </c>
      <c r="L6" s="11">
        <v>12</v>
      </c>
      <c r="M6" s="334"/>
      <c r="N6" s="331"/>
      <c r="O6" s="331"/>
    </row>
    <row r="7" spans="1:16" ht="27" customHeight="1" thickBot="1" x14ac:dyDescent="0.3">
      <c r="A7" s="463" t="s">
        <v>12</v>
      </c>
      <c r="B7" s="469" t="s">
        <v>13</v>
      </c>
      <c r="C7" s="483"/>
      <c r="D7" s="483"/>
      <c r="E7" s="483"/>
      <c r="F7" s="483"/>
      <c r="G7" s="483"/>
      <c r="H7" s="483"/>
      <c r="I7" s="483"/>
      <c r="J7" s="483"/>
      <c r="K7" s="483"/>
      <c r="L7" s="484"/>
      <c r="M7" s="334"/>
      <c r="N7" s="331"/>
      <c r="O7" s="331"/>
    </row>
    <row r="8" spans="1:16" ht="19.5" customHeight="1" thickBot="1" x14ac:dyDescent="0.3">
      <c r="A8" s="464"/>
      <c r="B8" s="13" t="s">
        <v>14</v>
      </c>
      <c r="C8" s="14">
        <v>82.338300000000004</v>
      </c>
      <c r="D8" s="15">
        <v>42.654200000000003</v>
      </c>
      <c r="E8" s="16">
        <v>3.3260999999999998</v>
      </c>
      <c r="F8" s="14">
        <v>54.919600000000003</v>
      </c>
      <c r="G8" s="15">
        <v>2.2999999999999998</v>
      </c>
      <c r="H8" s="15">
        <v>1.3492999999999999</v>
      </c>
      <c r="I8" s="15">
        <v>18.04</v>
      </c>
      <c r="J8" s="113">
        <f>SUM(C8:I8)</f>
        <v>204.92750000000001</v>
      </c>
      <c r="K8" s="18"/>
      <c r="L8" s="19"/>
      <c r="M8" s="334"/>
      <c r="N8" s="331"/>
      <c r="O8" s="331"/>
    </row>
    <row r="9" spans="1:16" ht="17.25" customHeight="1" x14ac:dyDescent="0.25">
      <c r="A9" s="464"/>
      <c r="B9" s="20" t="s">
        <v>15</v>
      </c>
      <c r="C9" s="21">
        <v>63.347499999999997</v>
      </c>
      <c r="D9" s="22">
        <v>25.253699999999998</v>
      </c>
      <c r="E9" s="22">
        <v>3.3260999999999998</v>
      </c>
      <c r="F9" s="21">
        <v>42.252800000000001</v>
      </c>
      <c r="G9" s="22">
        <v>2.2999999999999998</v>
      </c>
      <c r="H9" s="22">
        <v>1.4790000000000001</v>
      </c>
      <c r="I9" s="23">
        <v>17.633800000000001</v>
      </c>
      <c r="J9" s="24">
        <f>SUM(C9:I9)</f>
        <v>155.59289999999999</v>
      </c>
      <c r="K9" s="353">
        <f t="shared" ref="K9:K14" si="0">(($C$8+$D$8+$E$8+$F$8+$G$8)/$J$8*(C9+D9+E9+F9+G9)/($C$8+$D$8+$E$8+$F$8+$G$8)+(1-($C$8+$D$8+$E$8+$F$8+$G$8)/$J$8)*M9)/(($C$8+$D$8+$E$8+$F$8+$G$8)/$J$8*1+(1-($C$8+$D$8+$E$8+$F$8+$G$8)/$J$8)*M9)</f>
        <v>0.76028410000000002</v>
      </c>
      <c r="L9" s="354">
        <f t="shared" ref="L9:L14" si="1">($C$8+$D$8+$E$8+$F$8+$G$8)/$J$8*1+(1-($C$8+$D$8+$E$8+$F$8+$G$8)/$J$8)*M9</f>
        <v>0.9986507</v>
      </c>
      <c r="M9" s="335">
        <f t="shared" ref="M9:M14" si="2">(H9+I9)/($H$8+$I$8)</f>
        <v>0.98573960000000005</v>
      </c>
      <c r="N9" s="340">
        <f>$J$8*K9*L9</f>
        <v>155.592894753065</v>
      </c>
      <c r="O9" s="341">
        <f>J9-N9</f>
        <v>0</v>
      </c>
    </row>
    <row r="10" spans="1:16" ht="21" customHeight="1" x14ac:dyDescent="0.25">
      <c r="A10" s="464"/>
      <c r="B10" s="25" t="s">
        <v>16</v>
      </c>
      <c r="C10" s="26">
        <v>63.347499999999997</v>
      </c>
      <c r="D10" s="27">
        <v>25.253699999999998</v>
      </c>
      <c r="E10" s="28">
        <v>3.3260999999999998</v>
      </c>
      <c r="F10" s="21">
        <v>42.252800000000001</v>
      </c>
      <c r="G10" s="22">
        <v>2.2999999999999998</v>
      </c>
      <c r="H10" s="27">
        <v>1.2410000000000001</v>
      </c>
      <c r="I10" s="27">
        <v>24.790099999999999</v>
      </c>
      <c r="J10" s="24">
        <f>SUM(C10:I10)</f>
        <v>162.5112</v>
      </c>
      <c r="K10" s="355">
        <f t="shared" si="0"/>
        <v>0.76812279999999999</v>
      </c>
      <c r="L10" s="356">
        <f t="shared" si="1"/>
        <v>1.0324104999999999</v>
      </c>
      <c r="M10" s="336">
        <f t="shared" si="2"/>
        <v>1.3425498</v>
      </c>
      <c r="N10" s="340">
        <f t="shared" ref="N10:N14" si="3">$J$8*K10*L10</f>
        <v>162.51120521373599</v>
      </c>
      <c r="O10" s="341">
        <f t="shared" ref="O10:O14" si="4">J10-N10</f>
        <v>0</v>
      </c>
    </row>
    <row r="11" spans="1:16" ht="21.75" customHeight="1" x14ac:dyDescent="0.25">
      <c r="A11" s="464"/>
      <c r="B11" s="30" t="s">
        <v>17</v>
      </c>
      <c r="C11" s="26">
        <v>63.347499999999997</v>
      </c>
      <c r="D11" s="27">
        <v>25.253699999999998</v>
      </c>
      <c r="E11" s="28">
        <v>3.3260999999999998</v>
      </c>
      <c r="F11" s="21">
        <v>42.252800000000001</v>
      </c>
      <c r="G11" s="22">
        <v>2.2999999999999998</v>
      </c>
      <c r="H11" s="27">
        <v>1.7796000000000001</v>
      </c>
      <c r="I11" s="27">
        <v>30.535799999999998</v>
      </c>
      <c r="J11" s="24">
        <f t="shared" ref="J11:J14" si="5">SUM(C11:I11)</f>
        <v>168.7955</v>
      </c>
      <c r="K11" s="355">
        <f t="shared" si="0"/>
        <v>0.77481160000000004</v>
      </c>
      <c r="L11" s="356">
        <f t="shared" si="1"/>
        <v>1.0630765</v>
      </c>
      <c r="M11" s="336">
        <f t="shared" si="2"/>
        <v>1.6666615</v>
      </c>
      <c r="N11" s="340">
        <f t="shared" si="3"/>
        <v>168.795503706635</v>
      </c>
      <c r="O11" s="341">
        <f t="shared" si="4"/>
        <v>0</v>
      </c>
    </row>
    <row r="12" spans="1:16" ht="19.5" customHeight="1" x14ac:dyDescent="0.25">
      <c r="A12" s="464"/>
      <c r="B12" s="25" t="s">
        <v>18</v>
      </c>
      <c r="C12" s="26">
        <v>63.347499999999997</v>
      </c>
      <c r="D12" s="27">
        <v>25.253699999999998</v>
      </c>
      <c r="E12" s="28">
        <v>3.3260999999999998</v>
      </c>
      <c r="F12" s="21">
        <v>42.252800000000001</v>
      </c>
      <c r="G12" s="22">
        <v>2.2999999999999998</v>
      </c>
      <c r="H12" s="27">
        <v>0.62360000000000004</v>
      </c>
      <c r="I12" s="27">
        <v>30.6448</v>
      </c>
      <c r="J12" s="24">
        <f t="shared" si="5"/>
        <v>167.74850000000001</v>
      </c>
      <c r="K12" s="355">
        <f t="shared" si="0"/>
        <v>0.77372410000000003</v>
      </c>
      <c r="L12" s="356">
        <f t="shared" si="1"/>
        <v>1.0579673000000001</v>
      </c>
      <c r="M12" s="336">
        <f t="shared" si="2"/>
        <v>1.6126627</v>
      </c>
      <c r="N12" s="340">
        <f t="shared" si="3"/>
        <v>167.74848671671199</v>
      </c>
      <c r="O12" s="341">
        <f t="shared" si="4"/>
        <v>0</v>
      </c>
    </row>
    <row r="13" spans="1:16" ht="21.75" customHeight="1" x14ac:dyDescent="0.25">
      <c r="A13" s="464"/>
      <c r="B13" s="435" t="s">
        <v>19</v>
      </c>
      <c r="C13" s="432">
        <v>55.578400000000002</v>
      </c>
      <c r="D13" s="430">
        <v>25.253699999999998</v>
      </c>
      <c r="E13" s="433">
        <v>3.3260999999999998</v>
      </c>
      <c r="F13" s="436">
        <v>37.070700000000002</v>
      </c>
      <c r="G13" s="437">
        <v>2.2999999999999998</v>
      </c>
      <c r="H13" s="430">
        <v>1.3492999999999999</v>
      </c>
      <c r="I13" s="430">
        <v>18.04</v>
      </c>
      <c r="J13" s="310">
        <f t="shared" si="5"/>
        <v>142.91820000000001</v>
      </c>
      <c r="K13" s="355">
        <f t="shared" si="0"/>
        <v>0.69740860000000005</v>
      </c>
      <c r="L13" s="356">
        <f t="shared" si="1"/>
        <v>1</v>
      </c>
      <c r="M13" s="336">
        <f t="shared" si="2"/>
        <v>1</v>
      </c>
      <c r="N13" s="340">
        <f t="shared" si="3"/>
        <v>142.91820087650001</v>
      </c>
      <c r="O13" s="341">
        <f t="shared" si="4"/>
        <v>0</v>
      </c>
    </row>
    <row r="14" spans="1:16" ht="40.5" customHeight="1" thickBot="1" x14ac:dyDescent="0.3">
      <c r="A14" s="464"/>
      <c r="B14" s="31" t="s">
        <v>20</v>
      </c>
      <c r="C14" s="33">
        <v>59.987000000000002</v>
      </c>
      <c r="D14" s="34">
        <v>25.253699999999998</v>
      </c>
      <c r="E14" s="35">
        <v>3.4457</v>
      </c>
      <c r="F14" s="36">
        <v>40.011299999999999</v>
      </c>
      <c r="G14" s="22">
        <v>2.2999999999999998</v>
      </c>
      <c r="H14" s="37">
        <v>5.2252000000000001</v>
      </c>
      <c r="I14" s="37">
        <v>29.236999999999998</v>
      </c>
      <c r="J14" s="24">
        <f t="shared" si="5"/>
        <v>165.4599</v>
      </c>
      <c r="K14" s="357">
        <f t="shared" si="0"/>
        <v>0.75208909999999995</v>
      </c>
      <c r="L14" s="358">
        <f t="shared" si="1"/>
        <v>1.0735524000000001</v>
      </c>
      <c r="M14" s="336">
        <f t="shared" si="2"/>
        <v>1.7773824</v>
      </c>
      <c r="N14" s="340">
        <f t="shared" si="3"/>
        <v>165.45990994363399</v>
      </c>
      <c r="O14" s="341">
        <f t="shared" si="4"/>
        <v>0</v>
      </c>
    </row>
    <row r="15" spans="1:16" ht="20.25" customHeight="1" thickBot="1" x14ac:dyDescent="0.3">
      <c r="A15" s="464"/>
      <c r="B15" s="13" t="s">
        <v>21</v>
      </c>
      <c r="C15" s="39">
        <v>51.189399999999999</v>
      </c>
      <c r="D15" s="40">
        <v>34.9666</v>
      </c>
      <c r="E15" s="41">
        <v>1.6760999999999999</v>
      </c>
      <c r="F15" s="39">
        <v>34.1434</v>
      </c>
      <c r="G15" s="40">
        <v>2.2999999999999998</v>
      </c>
      <c r="H15" s="40">
        <v>0.95840000000000003</v>
      </c>
      <c r="I15" s="41">
        <v>12.045299999999999</v>
      </c>
      <c r="J15" s="113">
        <f>SUM(C15:I15)</f>
        <v>137.2792</v>
      </c>
      <c r="K15" s="359"/>
      <c r="L15" s="352"/>
      <c r="M15" s="342"/>
      <c r="N15" s="340"/>
      <c r="O15" s="340"/>
      <c r="P15" s="443"/>
    </row>
    <row r="16" spans="1:16" ht="15.95" customHeight="1" x14ac:dyDescent="0.25">
      <c r="A16" s="464"/>
      <c r="B16" s="42" t="s">
        <v>22</v>
      </c>
      <c r="C16" s="43">
        <v>79.729399999999998</v>
      </c>
      <c r="D16" s="44">
        <v>20.2286</v>
      </c>
      <c r="E16" s="45">
        <v>1.6760999999999999</v>
      </c>
      <c r="F16" s="21">
        <v>53.179499999999997</v>
      </c>
      <c r="G16" s="22">
        <v>2.2999999999999998</v>
      </c>
      <c r="H16" s="22">
        <v>2.3491</v>
      </c>
      <c r="I16" s="22">
        <v>15.385400000000001</v>
      </c>
      <c r="J16" s="24">
        <f>SUM(C16:I16)</f>
        <v>174.84809999999999</v>
      </c>
      <c r="K16" s="353">
        <f>(($C$15+$D$15+$E$15+$F$15+$G$15)/$J$15*(C16+D16+E16+F16+G16)/($C$15+$D$15+$E$15+$F$15+$G$15)+(1-($C$15+$D$15+$E$15+$F$15+$G$15)/$J$15)*M16)/(($C$15+$D$15+$E$15+$F$15+$G$15)/$J$15*1+(1-($C$15+$D$15+$E$15+$F$15+$G$15)/$J$15)*M16)</f>
        <v>1.2312379</v>
      </c>
      <c r="L16" s="354">
        <f>($C$15+$D$15+$E$15+$F$15+$G$15)/$J$15*1+(1-($C$15+$D$15+$E$15+$F$15+$G$15)/$J$15)*M16</f>
        <v>1.0344612</v>
      </c>
      <c r="M16" s="337">
        <f t="shared" ref="M16" si="6">(H16+I16)/($H$15+$I$15)</f>
        <v>1.3638041000000001</v>
      </c>
      <c r="N16" s="340">
        <f>$J$15*K16*L16</f>
        <v>174.848101525846</v>
      </c>
      <c r="O16" s="341">
        <f t="shared" ref="O16" si="7">J16-N16</f>
        <v>0</v>
      </c>
    </row>
    <row r="17" spans="1:15" ht="15.95" customHeight="1" x14ac:dyDescent="0.25">
      <c r="A17" s="464"/>
      <c r="B17" s="46" t="s">
        <v>23</v>
      </c>
      <c r="C17" s="26">
        <v>79.729399999999998</v>
      </c>
      <c r="D17" s="27">
        <v>20.2286</v>
      </c>
      <c r="E17" s="28">
        <v>1.6760999999999999</v>
      </c>
      <c r="F17" s="21">
        <v>53.179499999999997</v>
      </c>
      <c r="G17" s="22">
        <v>2.2999999999999998</v>
      </c>
      <c r="H17" s="27">
        <v>0.83499999999999996</v>
      </c>
      <c r="I17" s="27">
        <v>26.171199999999999</v>
      </c>
      <c r="J17" s="24">
        <f>SUM(C17:I17)</f>
        <v>184.1198</v>
      </c>
      <c r="K17" s="353">
        <f t="shared" ref="K17:K22" si="8">(($C$15+$D$15+$E$15+$F$15+$G$15)/$J$15*(C17+D17+E17+F17+G17)/($C$15+$D$15+$E$15+$F$15+$G$15)+(1-($C$15+$D$15+$E$15+$F$15+$G$15)/$J$15)*M17)/(($C$15+$D$15+$E$15+$F$15+$G$15)/$J$15*1+(1-($C$15+$D$15+$E$15+$F$15+$G$15)/$J$15)*M17)</f>
        <v>1.2170658999999999</v>
      </c>
      <c r="L17" s="354">
        <f t="shared" ref="L17:L34" si="9">($C$15+$D$15+$E$15+$F$15+$G$15)/$J$15*1+(1-($C$15+$D$15+$E$15+$F$15+$G$15)/$J$15)*M17</f>
        <v>1.1020002</v>
      </c>
      <c r="M17" s="337">
        <f t="shared" ref="M17:M22" si="10">(H17+I17)/($H$15+$I$15)</f>
        <v>2.0768089000000001</v>
      </c>
      <c r="N17" s="340">
        <f t="shared" ref="N17:N22" si="11">$J$15*K17*L17</f>
        <v>184.11980549097299</v>
      </c>
      <c r="O17" s="341">
        <f t="shared" ref="O17:O22" si="12">J17-N17</f>
        <v>0</v>
      </c>
    </row>
    <row r="18" spans="1:15" ht="18" customHeight="1" x14ac:dyDescent="0.25">
      <c r="A18" s="464"/>
      <c r="B18" s="47" t="s">
        <v>24</v>
      </c>
      <c r="C18" s="26">
        <v>79.729399999999998</v>
      </c>
      <c r="D18" s="27">
        <v>20.2286</v>
      </c>
      <c r="E18" s="48">
        <v>1.6760999999999999</v>
      </c>
      <c r="F18" s="21">
        <v>53.179499999999997</v>
      </c>
      <c r="G18" s="22">
        <v>2.2999999999999998</v>
      </c>
      <c r="H18" s="49">
        <v>0.50870000000000004</v>
      </c>
      <c r="I18" s="49">
        <v>24.683399999999999</v>
      </c>
      <c r="J18" s="24">
        <f t="shared" ref="J18:J31" si="13">SUM(C18:I18)</f>
        <v>182.3057</v>
      </c>
      <c r="K18" s="353">
        <f t="shared" si="8"/>
        <v>1.2197005000000001</v>
      </c>
      <c r="L18" s="354">
        <f t="shared" si="9"/>
        <v>1.0887855</v>
      </c>
      <c r="M18" s="337">
        <f t="shared" si="10"/>
        <v>1.9373024999999999</v>
      </c>
      <c r="N18" s="340">
        <f t="shared" si="11"/>
        <v>182.30570939523</v>
      </c>
      <c r="O18" s="341">
        <f t="shared" si="12"/>
        <v>0</v>
      </c>
    </row>
    <row r="19" spans="1:15" ht="15.95" customHeight="1" x14ac:dyDescent="0.25">
      <c r="A19" s="464"/>
      <c r="B19" s="46" t="s">
        <v>25</v>
      </c>
      <c r="C19" s="26">
        <v>44.671900000000001</v>
      </c>
      <c r="D19" s="27">
        <v>20.2286</v>
      </c>
      <c r="E19" s="28">
        <v>1.6760999999999999</v>
      </c>
      <c r="F19" s="21">
        <v>29.796199999999999</v>
      </c>
      <c r="G19" s="22">
        <v>2.2999999999999998</v>
      </c>
      <c r="H19" s="27">
        <v>2.4011999999999998</v>
      </c>
      <c r="I19" s="27">
        <v>19.636700000000001</v>
      </c>
      <c r="J19" s="24">
        <f t="shared" si="13"/>
        <v>120.7107</v>
      </c>
      <c r="K19" s="353">
        <f t="shared" si="8"/>
        <v>0.82501469999999999</v>
      </c>
      <c r="L19" s="354">
        <f t="shared" si="9"/>
        <v>1.0658088999999999</v>
      </c>
      <c r="M19" s="337">
        <f t="shared" si="10"/>
        <v>1.6947407000000001</v>
      </c>
      <c r="N19" s="340">
        <f t="shared" si="11"/>
        <v>120.71070015140501</v>
      </c>
      <c r="O19" s="341">
        <f t="shared" si="12"/>
        <v>0</v>
      </c>
    </row>
    <row r="20" spans="1:15" ht="26.25" customHeight="1" x14ac:dyDescent="0.25">
      <c r="A20" s="464"/>
      <c r="B20" s="50" t="s">
        <v>26</v>
      </c>
      <c r="C20" s="26">
        <v>44.671900000000001</v>
      </c>
      <c r="D20" s="27">
        <v>20.2286</v>
      </c>
      <c r="E20" s="28">
        <v>1.6760999999999999</v>
      </c>
      <c r="F20" s="21">
        <v>29.796199999999999</v>
      </c>
      <c r="G20" s="22">
        <v>2.2999999999999998</v>
      </c>
      <c r="H20" s="27">
        <v>0.79900000000000004</v>
      </c>
      <c r="I20" s="27">
        <v>21.513000000000002</v>
      </c>
      <c r="J20" s="24">
        <f t="shared" si="13"/>
        <v>120.98480000000001</v>
      </c>
      <c r="K20" s="353">
        <f t="shared" si="8"/>
        <v>0.82534189999999996</v>
      </c>
      <c r="L20" s="354">
        <f t="shared" si="9"/>
        <v>1.0678056</v>
      </c>
      <c r="M20" s="337">
        <f t="shared" si="10"/>
        <v>1.7158192999999999</v>
      </c>
      <c r="N20" s="340">
        <f t="shared" si="11"/>
        <v>120.98480454764901</v>
      </c>
      <c r="O20" s="341">
        <f t="shared" si="12"/>
        <v>0</v>
      </c>
    </row>
    <row r="21" spans="1:15" ht="16.5" customHeight="1" x14ac:dyDescent="0.25">
      <c r="A21" s="464"/>
      <c r="B21" s="51" t="s">
        <v>27</v>
      </c>
      <c r="C21" s="52">
        <v>38.392099999999999</v>
      </c>
      <c r="D21" s="53">
        <v>20.2286</v>
      </c>
      <c r="E21" s="54">
        <v>1.6760999999999999</v>
      </c>
      <c r="F21" s="21">
        <v>25.607500000000002</v>
      </c>
      <c r="G21" s="22">
        <v>2.2999999999999998</v>
      </c>
      <c r="H21" s="53">
        <v>0.59089999999999998</v>
      </c>
      <c r="I21" s="53">
        <v>17.450099999999999</v>
      </c>
      <c r="J21" s="24">
        <f t="shared" si="13"/>
        <v>106.2453</v>
      </c>
      <c r="K21" s="353">
        <f t="shared" si="8"/>
        <v>0.74654240000000005</v>
      </c>
      <c r="L21" s="354">
        <f t="shared" si="9"/>
        <v>1.0366938000000001</v>
      </c>
      <c r="M21" s="337">
        <f t="shared" si="10"/>
        <v>1.3873743999999999</v>
      </c>
      <c r="N21" s="340">
        <f t="shared" si="11"/>
        <v>106.24529811684801</v>
      </c>
      <c r="O21" s="341">
        <f t="shared" si="12"/>
        <v>0</v>
      </c>
    </row>
    <row r="22" spans="1:15" ht="15" customHeight="1" x14ac:dyDescent="0.25">
      <c r="A22" s="464"/>
      <c r="B22" s="431" t="s">
        <v>28</v>
      </c>
      <c r="C22" s="432">
        <v>38.392099999999999</v>
      </c>
      <c r="D22" s="430">
        <v>20.2286</v>
      </c>
      <c r="E22" s="433">
        <v>1.6760999999999999</v>
      </c>
      <c r="F22" s="147">
        <v>25.607500000000002</v>
      </c>
      <c r="G22" s="434">
        <v>2.2999999999999998</v>
      </c>
      <c r="H22" s="430">
        <v>0.95840000000000003</v>
      </c>
      <c r="I22" s="430">
        <v>12.045299999999999</v>
      </c>
      <c r="J22" s="310">
        <f t="shared" si="13"/>
        <v>101.208</v>
      </c>
      <c r="K22" s="353">
        <f t="shared" si="8"/>
        <v>0.73724210000000001</v>
      </c>
      <c r="L22" s="354">
        <f t="shared" si="9"/>
        <v>1</v>
      </c>
      <c r="M22" s="337">
        <f t="shared" si="10"/>
        <v>1</v>
      </c>
      <c r="N22" s="340">
        <f t="shared" si="11"/>
        <v>101.20800569431999</v>
      </c>
      <c r="O22" s="341">
        <f t="shared" si="12"/>
        <v>0</v>
      </c>
    </row>
    <row r="23" spans="1:15" ht="15.95" customHeight="1" x14ac:dyDescent="0.25">
      <c r="A23" s="464"/>
      <c r="B23" s="55" t="s">
        <v>29</v>
      </c>
      <c r="C23" s="56">
        <v>79.729399999999998</v>
      </c>
      <c r="D23" s="57">
        <v>20.2286</v>
      </c>
      <c r="E23" s="58">
        <v>1.6760999999999999</v>
      </c>
      <c r="F23" s="21">
        <v>53.179499999999997</v>
      </c>
      <c r="G23" s="22">
        <v>2.2999999999999998</v>
      </c>
      <c r="H23" s="59">
        <v>1.4298</v>
      </c>
      <c r="I23" s="59">
        <v>77.269099999999995</v>
      </c>
      <c r="J23" s="24">
        <f t="shared" si="13"/>
        <v>235.8125</v>
      </c>
      <c r="K23" s="353">
        <f t="shared" ref="K23:K31" si="14">(($C$15+$D$15+$E$15+$F$15+$G$15)/$J$15*(C23+D23+E23+F23+G23)/($C$15+$D$15+$E$15+$F$15+$G$15)+(1-($C$15+$D$15+$E$15+$F$15+$G$15)/$J$15)*M23)/(($C$15+$D$15+$E$15+$F$15+$G$15)/$J$15*1+(1-($C$15+$D$15+$E$15+$F$15+$G$15)/$J$15)*M23)</f>
        <v>1.1617843999999999</v>
      </c>
      <c r="L23" s="354">
        <f t="shared" si="9"/>
        <v>1.4785516999999999</v>
      </c>
      <c r="M23" s="337">
        <f t="shared" ref="M23:M31" si="15">(H23+I23)/($H$15+$I$15)</f>
        <v>6.0520389999999997</v>
      </c>
      <c r="N23" s="340">
        <f t="shared" ref="N23:N31" si="16">$J$15*K23*L23</f>
        <v>235.81248516978999</v>
      </c>
      <c r="O23" s="341">
        <f t="shared" ref="O23:O31" si="17">J23-N23</f>
        <v>0</v>
      </c>
    </row>
    <row r="24" spans="1:15" ht="15.95" customHeight="1" x14ac:dyDescent="0.25">
      <c r="A24" s="464"/>
      <c r="B24" s="55" t="s">
        <v>30</v>
      </c>
      <c r="C24" s="56">
        <v>79.729399999999998</v>
      </c>
      <c r="D24" s="57">
        <v>20.2286</v>
      </c>
      <c r="E24" s="58">
        <v>1.6760999999999999</v>
      </c>
      <c r="F24" s="21">
        <v>53.179499999999997</v>
      </c>
      <c r="G24" s="22">
        <v>2.2999999999999998</v>
      </c>
      <c r="H24" s="59">
        <v>1.0914999999999999</v>
      </c>
      <c r="I24" s="59">
        <v>14.532400000000001</v>
      </c>
      <c r="J24" s="24">
        <f t="shared" si="13"/>
        <v>172.73750000000001</v>
      </c>
      <c r="K24" s="353">
        <f t="shared" si="14"/>
        <v>1.2347265000000001</v>
      </c>
      <c r="L24" s="354">
        <f t="shared" si="9"/>
        <v>1.0190866000000001</v>
      </c>
      <c r="M24" s="337">
        <f t="shared" si="15"/>
        <v>1.2014965</v>
      </c>
      <c r="N24" s="340">
        <f t="shared" si="16"/>
        <v>172.73748809168501</v>
      </c>
      <c r="O24" s="341">
        <f t="shared" si="17"/>
        <v>0</v>
      </c>
    </row>
    <row r="25" spans="1:15" ht="15.95" customHeight="1" x14ac:dyDescent="0.25">
      <c r="A25" s="464"/>
      <c r="B25" s="55" t="s">
        <v>57</v>
      </c>
      <c r="C25" s="56">
        <v>79.729399999999998</v>
      </c>
      <c r="D25" s="57">
        <v>20.2286</v>
      </c>
      <c r="E25" s="58">
        <v>1.6760999999999999</v>
      </c>
      <c r="F25" s="21">
        <v>53.179499999999997</v>
      </c>
      <c r="G25" s="22">
        <v>2.2999999999999998</v>
      </c>
      <c r="H25" s="59">
        <v>1.0550999999999999</v>
      </c>
      <c r="I25" s="59">
        <v>37.630800000000001</v>
      </c>
      <c r="J25" s="24">
        <f t="shared" si="13"/>
        <v>195.79949999999999</v>
      </c>
      <c r="K25" s="353">
        <f t="shared" si="14"/>
        <v>1.2015085000000001</v>
      </c>
      <c r="L25" s="354">
        <f t="shared" si="9"/>
        <v>1.1870799999999999</v>
      </c>
      <c r="M25" s="337">
        <f t="shared" si="15"/>
        <v>2.9749916999999999</v>
      </c>
      <c r="N25" s="340">
        <f t="shared" si="16"/>
        <v>195.79949854414201</v>
      </c>
      <c r="O25" s="341">
        <f t="shared" si="17"/>
        <v>0</v>
      </c>
    </row>
    <row r="26" spans="1:15" ht="15.95" customHeight="1" x14ac:dyDescent="0.25">
      <c r="A26" s="464"/>
      <c r="B26" s="61" t="s">
        <v>31</v>
      </c>
      <c r="C26" s="56">
        <v>79.729399999999998</v>
      </c>
      <c r="D26" s="57">
        <v>20.2286</v>
      </c>
      <c r="E26" s="58">
        <v>1.6760999999999999</v>
      </c>
      <c r="F26" s="21">
        <v>53.179499999999997</v>
      </c>
      <c r="G26" s="22">
        <v>2.2999999999999998</v>
      </c>
      <c r="H26" s="59">
        <v>2.0091999999999999</v>
      </c>
      <c r="I26" s="59">
        <v>28.217700000000001</v>
      </c>
      <c r="J26" s="24">
        <f t="shared" si="13"/>
        <v>187.34049999999999</v>
      </c>
      <c r="K26" s="353">
        <f t="shared" si="14"/>
        <v>1.2125410000000001</v>
      </c>
      <c r="L26" s="354">
        <f t="shared" si="9"/>
        <v>1.1254611000000001</v>
      </c>
      <c r="M26" s="337">
        <f t="shared" si="15"/>
        <v>2.3244845999999999</v>
      </c>
      <c r="N26" s="340">
        <f t="shared" si="16"/>
        <v>187.34049391830999</v>
      </c>
      <c r="O26" s="341">
        <f t="shared" si="17"/>
        <v>0</v>
      </c>
    </row>
    <row r="27" spans="1:15" ht="15.95" customHeight="1" x14ac:dyDescent="0.25">
      <c r="A27" s="464"/>
      <c r="B27" s="61" t="s">
        <v>32</v>
      </c>
      <c r="C27" s="56">
        <v>79.729399999999998</v>
      </c>
      <c r="D27" s="57">
        <v>20.2286</v>
      </c>
      <c r="E27" s="58">
        <v>1.6760999999999999</v>
      </c>
      <c r="F27" s="21">
        <v>53.179499999999997</v>
      </c>
      <c r="G27" s="22">
        <v>2.2999999999999998</v>
      </c>
      <c r="H27" s="59">
        <v>0.86439999999999995</v>
      </c>
      <c r="I27" s="59">
        <v>30.1</v>
      </c>
      <c r="J27" s="24">
        <f t="shared" si="13"/>
        <v>188.078</v>
      </c>
      <c r="K27" s="353">
        <f t="shared" si="14"/>
        <v>1.2115313000000001</v>
      </c>
      <c r="L27" s="354">
        <f t="shared" si="9"/>
        <v>1.1308334</v>
      </c>
      <c r="M27" s="337">
        <f t="shared" si="15"/>
        <v>2.3811992000000002</v>
      </c>
      <c r="N27" s="340">
        <f t="shared" si="16"/>
        <v>188.07800329292701</v>
      </c>
      <c r="O27" s="341">
        <f t="shared" si="17"/>
        <v>0</v>
      </c>
    </row>
    <row r="28" spans="1:15" ht="15.95" customHeight="1" x14ac:dyDescent="0.25">
      <c r="A28" s="464"/>
      <c r="B28" s="61" t="s">
        <v>33</v>
      </c>
      <c r="C28" s="56">
        <v>79.729399999999998</v>
      </c>
      <c r="D28" s="57">
        <v>20.2286</v>
      </c>
      <c r="E28" s="58">
        <v>1.6760999999999999</v>
      </c>
      <c r="F28" s="21">
        <v>53.179499999999997</v>
      </c>
      <c r="G28" s="22">
        <v>2.2999999999999998</v>
      </c>
      <c r="H28" s="59">
        <v>0.72470000000000001</v>
      </c>
      <c r="I28" s="59">
        <v>10.197699999999999</v>
      </c>
      <c r="J28" s="24">
        <f t="shared" si="13"/>
        <v>168.036</v>
      </c>
      <c r="K28" s="353">
        <f t="shared" si="14"/>
        <v>1.2428891</v>
      </c>
      <c r="L28" s="354">
        <f t="shared" si="9"/>
        <v>0.98483889999999996</v>
      </c>
      <c r="M28" s="337">
        <f t="shared" si="15"/>
        <v>0.83994559999999996</v>
      </c>
      <c r="N28" s="340">
        <f t="shared" si="16"/>
        <v>168.03599168015199</v>
      </c>
      <c r="O28" s="341">
        <f t="shared" si="17"/>
        <v>0</v>
      </c>
    </row>
    <row r="29" spans="1:15" ht="15.95" customHeight="1" x14ac:dyDescent="0.25">
      <c r="A29" s="464"/>
      <c r="B29" s="61" t="s">
        <v>34</v>
      </c>
      <c r="C29" s="56">
        <v>79.729399999999998</v>
      </c>
      <c r="D29" s="57">
        <v>20.2286</v>
      </c>
      <c r="E29" s="58">
        <v>1.6760999999999999</v>
      </c>
      <c r="F29" s="21">
        <v>53.179499999999997</v>
      </c>
      <c r="G29" s="22">
        <v>2.2999999999999998</v>
      </c>
      <c r="H29" s="59">
        <v>0.6764</v>
      </c>
      <c r="I29" s="59">
        <v>21.889099999999999</v>
      </c>
      <c r="J29" s="24">
        <f t="shared" si="13"/>
        <v>179.67910000000001</v>
      </c>
      <c r="K29" s="353">
        <f t="shared" si="14"/>
        <v>1.2236302999999999</v>
      </c>
      <c r="L29" s="354">
        <f t="shared" si="9"/>
        <v>1.0696521999999999</v>
      </c>
      <c r="M29" s="337">
        <f t="shared" si="15"/>
        <v>1.7353137999999999</v>
      </c>
      <c r="N29" s="340">
        <f t="shared" si="16"/>
        <v>179.67909479508</v>
      </c>
      <c r="O29" s="341">
        <f t="shared" si="17"/>
        <v>0</v>
      </c>
    </row>
    <row r="30" spans="1:15" ht="15.95" customHeight="1" x14ac:dyDescent="0.25">
      <c r="A30" s="464"/>
      <c r="B30" s="61" t="s">
        <v>35</v>
      </c>
      <c r="C30" s="29">
        <v>79.729399999999998</v>
      </c>
      <c r="D30" s="59">
        <v>20.2286</v>
      </c>
      <c r="E30" s="62">
        <v>1.6760999999999999</v>
      </c>
      <c r="F30" s="21">
        <v>53.179499999999997</v>
      </c>
      <c r="G30" s="22">
        <v>2.2999999999999998</v>
      </c>
      <c r="H30" s="59">
        <v>1.1099000000000001</v>
      </c>
      <c r="I30" s="59">
        <v>17.543800000000001</v>
      </c>
      <c r="J30" s="24">
        <f t="shared" si="13"/>
        <v>175.76730000000001</v>
      </c>
      <c r="K30" s="353">
        <f t="shared" si="14"/>
        <v>1.2297507999999999</v>
      </c>
      <c r="L30" s="354">
        <f t="shared" si="9"/>
        <v>1.0411570000000001</v>
      </c>
      <c r="M30" s="337">
        <f t="shared" si="15"/>
        <v>1.4344916999999999</v>
      </c>
      <c r="N30" s="340">
        <f t="shared" si="16"/>
        <v>175.76729808566299</v>
      </c>
      <c r="O30" s="341">
        <f t="shared" si="17"/>
        <v>0</v>
      </c>
    </row>
    <row r="31" spans="1:15" ht="15.95" customHeight="1" thickBot="1" x14ac:dyDescent="0.3">
      <c r="A31" s="464"/>
      <c r="B31" s="63" t="s">
        <v>54</v>
      </c>
      <c r="C31" s="64">
        <v>79.729399999999998</v>
      </c>
      <c r="D31" s="65">
        <v>20.2286</v>
      </c>
      <c r="E31" s="66">
        <v>1.6760999999999999</v>
      </c>
      <c r="F31" s="21">
        <v>53.179499999999997</v>
      </c>
      <c r="G31" s="22">
        <v>2.2999999999999998</v>
      </c>
      <c r="H31" s="67">
        <v>0.70009999999999994</v>
      </c>
      <c r="I31" s="67">
        <v>16.385999999999999</v>
      </c>
      <c r="J31" s="24">
        <f t="shared" si="13"/>
        <v>174.19970000000001</v>
      </c>
      <c r="K31" s="353">
        <f t="shared" si="14"/>
        <v>1.2322986</v>
      </c>
      <c r="L31" s="354">
        <f t="shared" si="9"/>
        <v>1.0297379</v>
      </c>
      <c r="M31" s="337">
        <f t="shared" si="15"/>
        <v>1.3139414</v>
      </c>
      <c r="N31" s="340">
        <f t="shared" si="16"/>
        <v>174.199695762213</v>
      </c>
      <c r="O31" s="341">
        <f t="shared" si="17"/>
        <v>0</v>
      </c>
    </row>
    <row r="32" spans="1:15" ht="15" customHeight="1" thickBot="1" x14ac:dyDescent="0.3">
      <c r="A32" s="464"/>
      <c r="B32" s="68" t="s">
        <v>36</v>
      </c>
      <c r="C32" s="69"/>
      <c r="D32" s="70"/>
      <c r="E32" s="71"/>
      <c r="F32" s="69"/>
      <c r="G32" s="70"/>
      <c r="H32" s="70"/>
      <c r="I32" s="72"/>
      <c r="J32" s="73"/>
      <c r="K32" s="360"/>
      <c r="L32" s="361"/>
      <c r="M32" s="343"/>
      <c r="N32" s="340"/>
      <c r="O32" s="340"/>
    </row>
    <row r="33" spans="1:16" ht="18.75" customHeight="1" x14ac:dyDescent="0.25">
      <c r="A33" s="464"/>
      <c r="B33" s="74" t="s">
        <v>37</v>
      </c>
      <c r="C33" s="321">
        <v>30.686199999999999</v>
      </c>
      <c r="D33" s="322">
        <v>12.675700000000001</v>
      </c>
      <c r="E33" s="323">
        <v>1.0503</v>
      </c>
      <c r="F33" s="324">
        <v>20.467700000000001</v>
      </c>
      <c r="G33" s="118">
        <v>1.4412</v>
      </c>
      <c r="H33" s="322">
        <v>0.63849999999999996</v>
      </c>
      <c r="I33" s="322">
        <v>16.307700000000001</v>
      </c>
      <c r="J33" s="332">
        <v>83.267300000000006</v>
      </c>
      <c r="K33" s="353">
        <f t="shared" ref="K33:K34" si="18">(($C$15+$D$15+$E$15+$F$15+$G$15)/$J$15*(C33+D33+E33+F33+G33)/($C$15+$D$15+$E$15+$F$15+$G$15)+(1-($C$15+$D$15+$E$15+$F$15+$G$15)/$J$15)*M33)/(($C$15+$D$15+$E$15+$F$15+$G$15)/$J$15*1+(1-($C$15+$D$15+$E$15+$F$15+$G$15)/$J$15)*M33)</f>
        <v>0.58962110000000001</v>
      </c>
      <c r="L33" s="354">
        <f t="shared" si="9"/>
        <v>1.0287188</v>
      </c>
      <c r="M33" s="337">
        <f t="shared" ref="M33:M34" si="19">(H33+I33)/($H$15+$I$15)</f>
        <v>1.3031828999999999</v>
      </c>
      <c r="N33" s="340">
        <f t="shared" ref="N33:N34" si="20">$J$15*K33*L33</f>
        <v>83.267290494671897</v>
      </c>
      <c r="O33" s="341">
        <f t="shared" ref="O33:O34" si="21">J33-N33</f>
        <v>0</v>
      </c>
    </row>
    <row r="34" spans="1:16" ht="20.25" customHeight="1" thickBot="1" x14ac:dyDescent="0.3">
      <c r="A34" s="464"/>
      <c r="B34" s="106" t="s">
        <v>38</v>
      </c>
      <c r="C34" s="107">
        <v>24.548999999999999</v>
      </c>
      <c r="D34" s="440">
        <v>21.707999999999998</v>
      </c>
      <c r="E34" s="108">
        <v>0.5181</v>
      </c>
      <c r="F34" s="441">
        <v>16.374199999999998</v>
      </c>
      <c r="G34" s="442">
        <v>0.71099999999999997</v>
      </c>
      <c r="H34" s="109">
        <v>0.22270000000000001</v>
      </c>
      <c r="I34" s="109">
        <v>3.1301000000000001</v>
      </c>
      <c r="J34" s="64">
        <v>67.212999999999994</v>
      </c>
      <c r="K34" s="417">
        <f t="shared" si="18"/>
        <v>0.52663159999999998</v>
      </c>
      <c r="L34" s="418">
        <f t="shared" si="9"/>
        <v>0.92969869999999999</v>
      </c>
      <c r="M34" s="337">
        <f t="shared" si="19"/>
        <v>0.25783430000000002</v>
      </c>
      <c r="N34" s="340">
        <f t="shared" si="20"/>
        <v>67.213092557072599</v>
      </c>
      <c r="O34" s="341">
        <f t="shared" si="21"/>
        <v>-1E-4</v>
      </c>
    </row>
    <row r="35" spans="1:16" ht="30" customHeight="1" thickBot="1" x14ac:dyDescent="0.3">
      <c r="A35" s="464"/>
      <c r="B35" s="469" t="s">
        <v>39</v>
      </c>
      <c r="C35" s="448"/>
      <c r="D35" s="448"/>
      <c r="E35" s="448"/>
      <c r="F35" s="448"/>
      <c r="G35" s="448"/>
      <c r="H35" s="448"/>
      <c r="I35" s="448"/>
      <c r="J35" s="448"/>
      <c r="K35" s="412"/>
      <c r="L35" s="413"/>
      <c r="M35" s="342"/>
      <c r="N35" s="340"/>
      <c r="O35" s="340"/>
    </row>
    <row r="36" spans="1:16" ht="19.5" customHeight="1" thickBot="1" x14ac:dyDescent="0.3">
      <c r="A36" s="464"/>
      <c r="B36" s="13" t="s">
        <v>40</v>
      </c>
      <c r="C36" s="14">
        <v>126.6742</v>
      </c>
      <c r="D36" s="82">
        <v>42.654200000000003</v>
      </c>
      <c r="E36" s="83">
        <v>3.3260999999999998</v>
      </c>
      <c r="F36" s="84">
        <v>84.491699999999994</v>
      </c>
      <c r="G36" s="82">
        <v>2.2999999999999998</v>
      </c>
      <c r="H36" s="82">
        <v>1.3492999999999999</v>
      </c>
      <c r="I36" s="82">
        <v>18.04</v>
      </c>
      <c r="J36" s="17">
        <f>SUM(C36:I36)</f>
        <v>278.83550000000002</v>
      </c>
      <c r="K36" s="364"/>
      <c r="L36" s="365"/>
      <c r="M36" s="342"/>
      <c r="N36" s="340"/>
      <c r="O36" s="340"/>
      <c r="P36" s="443"/>
    </row>
    <row r="37" spans="1:16" ht="19.5" customHeight="1" x14ac:dyDescent="0.25">
      <c r="A37" s="464"/>
      <c r="B37" s="85" t="s">
        <v>15</v>
      </c>
      <c r="C37" s="75">
        <v>97.457700000000003</v>
      </c>
      <c r="D37" s="44">
        <v>42.654200000000003</v>
      </c>
      <c r="E37" s="86">
        <v>3.3260999999999998</v>
      </c>
      <c r="F37" s="75">
        <v>65.004300000000001</v>
      </c>
      <c r="G37" s="44">
        <v>2.2999999999999998</v>
      </c>
      <c r="H37" s="44">
        <v>1.4790000000000001</v>
      </c>
      <c r="I37" s="87">
        <v>17.633800000000001</v>
      </c>
      <c r="J37" s="24">
        <f t="shared" ref="J37:J62" si="22">SUM(C37:I37)</f>
        <v>229.85509999999999</v>
      </c>
      <c r="K37" s="366">
        <f t="shared" ref="K37:K38" si="23">(($C$36+$D$36+$E$36+$F$36+$G$36)/$J$36*(C37+D37+E37+F37+G37)/($C$36+$D$36+$E$36+$F$36+$G$36)+(1-($C$36+$D$36+$E$36+$F$36+$G$36)/$J$36)*M37)/(($C$36+$D$36+$E$36+$F$36+$G$36)/$J$36*1+(1-($C$36+$D$36+$E$36+$F$36+$G$36)/$J$36)*M37)</f>
        <v>0.82515769999999999</v>
      </c>
      <c r="L37" s="367">
        <f t="shared" ref="L37:L38" si="24">($C$36+$D$36+$E$36+$F$36+$G$36)/$J$36*1+(1-($C$36+$D$36+$E$36+$F$36+$G$36)/$J$36)*M37</f>
        <v>0.99900840000000002</v>
      </c>
      <c r="M37" s="337">
        <f>(H37+I37)/($H$36+$I$36)</f>
        <v>0.98573960000000005</v>
      </c>
      <c r="N37" s="340">
        <f>$J$36*K37*L37</f>
        <v>229.85510929787401</v>
      </c>
      <c r="O37" s="341">
        <f t="shared" ref="O37" si="25">J37-N37</f>
        <v>0</v>
      </c>
    </row>
    <row r="38" spans="1:16" ht="21.75" customHeight="1" x14ac:dyDescent="0.25">
      <c r="A38" s="464"/>
      <c r="B38" s="25" t="s">
        <v>16</v>
      </c>
      <c r="C38" s="88">
        <v>97.457700000000003</v>
      </c>
      <c r="D38" s="27">
        <v>42.654200000000003</v>
      </c>
      <c r="E38" s="49">
        <v>3.3260999999999998</v>
      </c>
      <c r="F38" s="88">
        <v>65.004300000000001</v>
      </c>
      <c r="G38" s="27">
        <v>2.2999999999999998</v>
      </c>
      <c r="H38" s="27">
        <v>1.2410000000000001</v>
      </c>
      <c r="I38" s="89">
        <v>24.790099999999999</v>
      </c>
      <c r="J38" s="24">
        <f t="shared" si="22"/>
        <v>236.77340000000001</v>
      </c>
      <c r="K38" s="355">
        <f t="shared" si="23"/>
        <v>0.82939479999999999</v>
      </c>
      <c r="L38" s="356">
        <f t="shared" si="24"/>
        <v>1.0238198000000001</v>
      </c>
      <c r="M38" s="337">
        <f>(H38+I38)/($H$36+$I$36)</f>
        <v>1.3425498</v>
      </c>
      <c r="N38" s="340">
        <f t="shared" ref="N38:N42" si="26">$J$36*K38*L38</f>
        <v>236.77339298411101</v>
      </c>
      <c r="O38" s="341">
        <f t="shared" ref="O38:O42" si="27">J38-N38</f>
        <v>0</v>
      </c>
    </row>
    <row r="39" spans="1:16" ht="21" customHeight="1" x14ac:dyDescent="0.25">
      <c r="A39" s="464"/>
      <c r="B39" s="30" t="s">
        <v>17</v>
      </c>
      <c r="C39" s="88">
        <v>97.457700000000003</v>
      </c>
      <c r="D39" s="27">
        <v>42.654200000000003</v>
      </c>
      <c r="E39" s="49">
        <v>3.3260999999999998</v>
      </c>
      <c r="F39" s="88">
        <v>65.004300000000001</v>
      </c>
      <c r="G39" s="27">
        <v>2.2999999999999998</v>
      </c>
      <c r="H39" s="27">
        <v>1.7796000000000001</v>
      </c>
      <c r="I39" s="89">
        <v>30.535799999999998</v>
      </c>
      <c r="J39" s="24">
        <f t="shared" si="22"/>
        <v>243.05770000000001</v>
      </c>
      <c r="K39" s="355">
        <f t="shared" ref="K39:K42" si="28">(($C$36+$D$36+$E$36+$F$36+$G$36)/$J$36*(C39+D39+E39+F39+G39)/($C$36+$D$36+$E$36+$F$36+$G$36)+(1-($C$36+$D$36+$E$36+$F$36+$G$36)/$J$36)*M39)/(($C$36+$D$36+$E$36+$F$36+$G$36)/$J$36*1+(1-($C$36+$D$36+$E$36+$F$36+$G$36)/$J$36)*M39)</f>
        <v>0.83306950000000002</v>
      </c>
      <c r="L39" s="356">
        <f t="shared" ref="L39:L42" si="29">($C$36+$D$36+$E$36+$F$36+$G$36)/$J$36*1+(1-($C$36+$D$36+$E$36+$F$36+$G$36)/$J$36)*M39</f>
        <v>1.0463574</v>
      </c>
      <c r="M39" s="336">
        <f t="shared" ref="M39:M42" si="30">(H39+I39)/($H$36+$I$36)</f>
        <v>1.6666615</v>
      </c>
      <c r="N39" s="340">
        <f t="shared" si="26"/>
        <v>243.057680907236</v>
      </c>
      <c r="O39" s="341">
        <f t="shared" si="27"/>
        <v>0</v>
      </c>
    </row>
    <row r="40" spans="1:16" ht="21.75" customHeight="1" x14ac:dyDescent="0.25">
      <c r="A40" s="464"/>
      <c r="B40" s="25" t="s">
        <v>18</v>
      </c>
      <c r="C40" s="88">
        <v>97.457700000000003</v>
      </c>
      <c r="D40" s="27">
        <v>42.654200000000003</v>
      </c>
      <c r="E40" s="49">
        <v>3.3260999999999998</v>
      </c>
      <c r="F40" s="88">
        <v>65.004300000000001</v>
      </c>
      <c r="G40" s="27">
        <v>2.2999999999999998</v>
      </c>
      <c r="H40" s="27">
        <v>0.62360000000000004</v>
      </c>
      <c r="I40" s="89">
        <v>30.6448</v>
      </c>
      <c r="J40" s="24">
        <f t="shared" si="22"/>
        <v>242.01070000000001</v>
      </c>
      <c r="K40" s="355">
        <f t="shared" si="28"/>
        <v>0.83246830000000005</v>
      </c>
      <c r="L40" s="356">
        <f t="shared" si="29"/>
        <v>1.0426025000000001</v>
      </c>
      <c r="M40" s="336">
        <f t="shared" si="30"/>
        <v>1.6126627</v>
      </c>
      <c r="N40" s="340">
        <f t="shared" si="26"/>
        <v>242.01068001365101</v>
      </c>
      <c r="O40" s="341">
        <f t="shared" si="27"/>
        <v>0</v>
      </c>
    </row>
    <row r="41" spans="1:16" ht="27" customHeight="1" x14ac:dyDescent="0.25">
      <c r="A41" s="464"/>
      <c r="B41" s="425" t="s">
        <v>19</v>
      </c>
      <c r="C41" s="429">
        <v>85.505099999999999</v>
      </c>
      <c r="D41" s="427">
        <v>42.654200000000003</v>
      </c>
      <c r="E41" s="438">
        <v>3.3260999999999998</v>
      </c>
      <c r="F41" s="429">
        <v>57.0319</v>
      </c>
      <c r="G41" s="430">
        <v>2.2999999999999998</v>
      </c>
      <c r="H41" s="427">
        <v>1.3492999999999999</v>
      </c>
      <c r="I41" s="439">
        <v>18.04</v>
      </c>
      <c r="J41" s="310">
        <f t="shared" si="22"/>
        <v>210.20660000000001</v>
      </c>
      <c r="K41" s="355">
        <f t="shared" si="28"/>
        <v>0.75387320000000002</v>
      </c>
      <c r="L41" s="356">
        <f t="shared" si="29"/>
        <v>1</v>
      </c>
      <c r="M41" s="336">
        <f t="shared" si="30"/>
        <v>1</v>
      </c>
      <c r="N41" s="340">
        <f t="shared" si="26"/>
        <v>210.2066106586</v>
      </c>
      <c r="O41" s="341">
        <f t="shared" si="27"/>
        <v>0</v>
      </c>
    </row>
    <row r="42" spans="1:16" ht="39" customHeight="1" thickBot="1" x14ac:dyDescent="0.3">
      <c r="A42" s="464"/>
      <c r="B42" s="90" t="s">
        <v>41</v>
      </c>
      <c r="C42" s="33">
        <v>210.4725</v>
      </c>
      <c r="D42" s="91">
        <v>57.747599999999998</v>
      </c>
      <c r="E42" s="35">
        <v>3.4457</v>
      </c>
      <c r="F42" s="92">
        <v>140.3852</v>
      </c>
      <c r="G42" s="91">
        <v>2.2999999999999998</v>
      </c>
      <c r="H42" s="91">
        <v>5.2252000000000001</v>
      </c>
      <c r="I42" s="93">
        <v>29.236999999999998</v>
      </c>
      <c r="J42" s="24">
        <f t="shared" si="22"/>
        <v>448.81319999999999</v>
      </c>
      <c r="K42" s="355">
        <f t="shared" si="28"/>
        <v>1.5270512999999999</v>
      </c>
      <c r="L42" s="356">
        <f t="shared" si="29"/>
        <v>1.0540566</v>
      </c>
      <c r="M42" s="336">
        <f t="shared" si="30"/>
        <v>1.7773824</v>
      </c>
      <c r="N42" s="340">
        <f t="shared" si="26"/>
        <v>448.813202910234</v>
      </c>
      <c r="O42" s="341">
        <f t="shared" si="27"/>
        <v>0</v>
      </c>
    </row>
    <row r="43" spans="1:16" ht="19.5" customHeight="1" thickBot="1" x14ac:dyDescent="0.3">
      <c r="A43" s="464"/>
      <c r="B43" s="13" t="s">
        <v>21</v>
      </c>
      <c r="C43" s="94">
        <v>73.127799999999993</v>
      </c>
      <c r="D43" s="95">
        <v>34.9666</v>
      </c>
      <c r="E43" s="96">
        <v>1.6760999999999999</v>
      </c>
      <c r="F43" s="97">
        <v>48.776200000000003</v>
      </c>
      <c r="G43" s="98">
        <v>2.2999999999999998</v>
      </c>
      <c r="H43" s="98">
        <v>0.95840000000000003</v>
      </c>
      <c r="I43" s="99">
        <v>12.045299999999999</v>
      </c>
      <c r="J43" s="17">
        <f>SUM(C43:I43)</f>
        <v>173.85040000000001</v>
      </c>
      <c r="K43" s="368"/>
      <c r="L43" s="369"/>
      <c r="M43" s="342"/>
      <c r="N43" s="340"/>
      <c r="O43" s="340"/>
    </row>
    <row r="44" spans="1:16" ht="15.95" customHeight="1" x14ac:dyDescent="0.25">
      <c r="A44" s="464"/>
      <c r="B44" s="42" t="s">
        <v>22</v>
      </c>
      <c r="C44" s="43">
        <v>113.8991</v>
      </c>
      <c r="D44" s="44">
        <v>34.9666</v>
      </c>
      <c r="E44" s="45">
        <v>1.6760999999999999</v>
      </c>
      <c r="F44" s="21">
        <v>75.970699999999994</v>
      </c>
      <c r="G44" s="22">
        <v>2.2999999999999998</v>
      </c>
      <c r="H44" s="22">
        <v>2.3491</v>
      </c>
      <c r="I44" s="22">
        <v>15.385400000000001</v>
      </c>
      <c r="J44" s="24">
        <f t="shared" si="22"/>
        <v>246.547</v>
      </c>
      <c r="K44" s="366">
        <f>(($C$43+$D$43+$E$43+$F$43+$G$43)/$J$43*(C44+D44+E44+F44+G44)/($C$43+$D$43+$E$43+$F$43+$G$43)+(1-($C$43+$D$43+$E$43+$F$43+$G$43)/$J$43)*M44)/(($C$43+$D$43+$E$43+$F$43+$G$43)/$J$43*1+(1-($C$43+$D$43+$E$43+$F$43+$G$43)/$J$43)*M44)</f>
        <v>1.3805877</v>
      </c>
      <c r="L44" s="367">
        <f>($C$43+$D$43+$E$43+$F$43+$G$43)/$J$43*1+(1-($C$43+$D$43+$E$43+$F$43+$G$43)/$J$43)*M44</f>
        <v>1.0272119</v>
      </c>
      <c r="M44" s="336">
        <f t="shared" ref="M44" si="31">(H44+I44)/($H$43+$I$43)</f>
        <v>1.3638041000000001</v>
      </c>
      <c r="N44" s="340">
        <f>$J$43*K44*L44</f>
        <v>246.547007756732</v>
      </c>
      <c r="O44" s="341">
        <f t="shared" ref="O44" si="32">J44-N44</f>
        <v>0</v>
      </c>
    </row>
    <row r="45" spans="1:16" ht="15.95" customHeight="1" x14ac:dyDescent="0.25">
      <c r="A45" s="464"/>
      <c r="B45" s="46" t="s">
        <v>23</v>
      </c>
      <c r="C45" s="26">
        <v>113.8991</v>
      </c>
      <c r="D45" s="27">
        <v>34.9666</v>
      </c>
      <c r="E45" s="28">
        <v>1.6760999999999999</v>
      </c>
      <c r="F45" s="21">
        <v>75.970699999999994</v>
      </c>
      <c r="G45" s="22">
        <v>2.2999999999999998</v>
      </c>
      <c r="H45" s="27">
        <v>0.83499999999999996</v>
      </c>
      <c r="I45" s="27">
        <v>26.171199999999999</v>
      </c>
      <c r="J45" s="24">
        <f t="shared" si="22"/>
        <v>255.81870000000001</v>
      </c>
      <c r="K45" s="355">
        <f t="shared" ref="K45:K59" si="33">(($C$43+$D$43+$E$43+$F$43+$G$43)/$J$43*(C45+D45+E45+F45+G45)/($C$43+$D$43+$E$43+$F$43+$G$43)+(1-($C$43+$D$43+$E$43+$F$43+$G$43)/$J$43)*M45)/(($C$43+$D$43+$E$43+$F$43+$G$43)/$J$43*1+(1-($C$43+$D$43+$E$43+$F$43+$G$43)/$J$43)*M45)</f>
        <v>1.3618033</v>
      </c>
      <c r="L45" s="356">
        <f t="shared" ref="L45:L59" si="34">($C$43+$D$43+$E$43+$F$43+$G$43)/$J$43*1+(1-($C$43+$D$43+$E$43+$F$43+$G$43)/$J$43)*M45</f>
        <v>1.0805434</v>
      </c>
      <c r="M45" s="336">
        <f t="shared" ref="M45:M59" si="35">(H45+I45)/($H$43+$I$43)</f>
        <v>2.0768089000000001</v>
      </c>
      <c r="N45" s="340">
        <f t="shared" ref="N45:N59" si="36">$J$43*K45*L45</f>
        <v>255.81870227674</v>
      </c>
      <c r="O45" s="341">
        <f t="shared" ref="O45:O59" si="37">J45-N45</f>
        <v>0</v>
      </c>
    </row>
    <row r="46" spans="1:16" ht="23.25" customHeight="1" x14ac:dyDescent="0.25">
      <c r="A46" s="464"/>
      <c r="B46" s="47" t="s">
        <v>97</v>
      </c>
      <c r="C46" s="26">
        <v>113.8991</v>
      </c>
      <c r="D46" s="27">
        <v>34.9666</v>
      </c>
      <c r="E46" s="48">
        <v>1.6760999999999999</v>
      </c>
      <c r="F46" s="21">
        <v>75.970699999999994</v>
      </c>
      <c r="G46" s="22">
        <v>2.2999999999999998</v>
      </c>
      <c r="H46" s="49">
        <v>0.50870000000000004</v>
      </c>
      <c r="I46" s="49">
        <v>24.683399999999999</v>
      </c>
      <c r="J46" s="24">
        <f t="shared" si="22"/>
        <v>254.00460000000001</v>
      </c>
      <c r="K46" s="355">
        <f t="shared" si="33"/>
        <v>1.3653313</v>
      </c>
      <c r="L46" s="356">
        <f t="shared" si="34"/>
        <v>1.0701086</v>
      </c>
      <c r="M46" s="336">
        <f t="shared" si="35"/>
        <v>1.9373024999999999</v>
      </c>
      <c r="N46" s="340">
        <f t="shared" si="36"/>
        <v>254.004607786587</v>
      </c>
      <c r="O46" s="341">
        <f t="shared" si="37"/>
        <v>0</v>
      </c>
    </row>
    <row r="47" spans="1:16" ht="15.95" customHeight="1" x14ac:dyDescent="0.25">
      <c r="A47" s="464"/>
      <c r="B47" s="46" t="s">
        <v>25</v>
      </c>
      <c r="C47" s="26">
        <v>63.817</v>
      </c>
      <c r="D47" s="27">
        <v>34.9666</v>
      </c>
      <c r="E47" s="28">
        <v>1.6760999999999999</v>
      </c>
      <c r="F47" s="21">
        <v>42.566000000000003</v>
      </c>
      <c r="G47" s="22">
        <v>2.2999999999999998</v>
      </c>
      <c r="H47" s="27">
        <v>2.4011999999999998</v>
      </c>
      <c r="I47" s="27">
        <v>19.636700000000001</v>
      </c>
      <c r="J47" s="24">
        <f t="shared" si="22"/>
        <v>167.36359999999999</v>
      </c>
      <c r="K47" s="355">
        <f t="shared" si="33"/>
        <v>0.91513230000000001</v>
      </c>
      <c r="L47" s="356">
        <f t="shared" si="34"/>
        <v>1.0519654000000001</v>
      </c>
      <c r="M47" s="336">
        <f t="shared" si="35"/>
        <v>1.6947407000000001</v>
      </c>
      <c r="N47" s="340">
        <f t="shared" si="36"/>
        <v>167.36360973550401</v>
      </c>
      <c r="O47" s="341">
        <f t="shared" si="37"/>
        <v>0</v>
      </c>
    </row>
    <row r="48" spans="1:16" ht="22.5" customHeight="1" x14ac:dyDescent="0.25">
      <c r="A48" s="464"/>
      <c r="B48" s="46" t="s">
        <v>26</v>
      </c>
      <c r="C48" s="26">
        <v>63.817</v>
      </c>
      <c r="D48" s="27">
        <v>34.9666</v>
      </c>
      <c r="E48" s="28">
        <v>1.6760999999999999</v>
      </c>
      <c r="F48" s="21">
        <v>42.566000000000003</v>
      </c>
      <c r="G48" s="22">
        <v>2.2999999999999998</v>
      </c>
      <c r="H48" s="27">
        <v>0.79900000000000004</v>
      </c>
      <c r="I48" s="27">
        <v>21.513000000000002</v>
      </c>
      <c r="J48" s="24">
        <f t="shared" si="22"/>
        <v>167.6377</v>
      </c>
      <c r="K48" s="355">
        <f t="shared" si="33"/>
        <v>0.9152593</v>
      </c>
      <c r="L48" s="356">
        <f t="shared" si="34"/>
        <v>1.053542</v>
      </c>
      <c r="M48" s="336">
        <f t="shared" si="35"/>
        <v>1.7158192999999999</v>
      </c>
      <c r="N48" s="340">
        <f t="shared" si="36"/>
        <v>167.63770182729399</v>
      </c>
      <c r="O48" s="341">
        <f t="shared" si="37"/>
        <v>0</v>
      </c>
    </row>
    <row r="49" spans="1:16" ht="18.75" customHeight="1" x14ac:dyDescent="0.25">
      <c r="A49" s="464"/>
      <c r="B49" s="100" t="s">
        <v>27</v>
      </c>
      <c r="C49" s="52">
        <v>54.845799999999997</v>
      </c>
      <c r="D49" s="53">
        <v>34.9666</v>
      </c>
      <c r="E49" s="54">
        <v>1.6760999999999999</v>
      </c>
      <c r="F49" s="21">
        <v>36.5822</v>
      </c>
      <c r="G49" s="22">
        <v>2.2999999999999998</v>
      </c>
      <c r="H49" s="53">
        <v>0.59089999999999998</v>
      </c>
      <c r="I49" s="53">
        <v>17.450099999999999</v>
      </c>
      <c r="J49" s="24">
        <f t="shared" si="22"/>
        <v>148.4117</v>
      </c>
      <c r="K49" s="355">
        <f t="shared" si="33"/>
        <v>0.82963609999999999</v>
      </c>
      <c r="L49" s="356">
        <f t="shared" si="34"/>
        <v>1.0289748999999999</v>
      </c>
      <c r="M49" s="336">
        <f t="shared" si="35"/>
        <v>1.3873743999999999</v>
      </c>
      <c r="N49" s="340">
        <f t="shared" si="36"/>
        <v>148.411692069331</v>
      </c>
      <c r="O49" s="341">
        <f t="shared" si="37"/>
        <v>0</v>
      </c>
    </row>
    <row r="50" spans="1:16" ht="15.95" customHeight="1" x14ac:dyDescent="0.25">
      <c r="A50" s="464"/>
      <c r="B50" s="431" t="s">
        <v>28</v>
      </c>
      <c r="C50" s="432">
        <v>54.845799999999997</v>
      </c>
      <c r="D50" s="430">
        <v>34.9666</v>
      </c>
      <c r="E50" s="433">
        <v>1.6760999999999999</v>
      </c>
      <c r="F50" s="147">
        <v>36.5822</v>
      </c>
      <c r="G50" s="437">
        <v>2.2999999999999998</v>
      </c>
      <c r="H50" s="430">
        <v>0.95840000000000003</v>
      </c>
      <c r="I50" s="430">
        <v>12.045299999999999</v>
      </c>
      <c r="J50" s="310">
        <f t="shared" si="22"/>
        <v>143.37440000000001</v>
      </c>
      <c r="K50" s="355">
        <f t="shared" si="33"/>
        <v>0.82469990000000004</v>
      </c>
      <c r="L50" s="356">
        <f t="shared" si="34"/>
        <v>1</v>
      </c>
      <c r="M50" s="336">
        <f t="shared" si="35"/>
        <v>1</v>
      </c>
      <c r="N50" s="340">
        <f t="shared" si="36"/>
        <v>143.37440749496</v>
      </c>
      <c r="O50" s="341">
        <f t="shared" si="37"/>
        <v>0</v>
      </c>
    </row>
    <row r="51" spans="1:16" ht="15.95" customHeight="1" x14ac:dyDescent="0.25">
      <c r="A51" s="464"/>
      <c r="B51" s="55" t="s">
        <v>29</v>
      </c>
      <c r="C51" s="56">
        <v>113.8991</v>
      </c>
      <c r="D51" s="57">
        <v>34.9666</v>
      </c>
      <c r="E51" s="58">
        <v>1.6760999999999999</v>
      </c>
      <c r="F51" s="21">
        <v>75.970699999999994</v>
      </c>
      <c r="G51" s="22">
        <v>2.2999999999999998</v>
      </c>
      <c r="H51" s="59">
        <v>1.4298</v>
      </c>
      <c r="I51" s="59">
        <v>77.269099999999995</v>
      </c>
      <c r="J51" s="24">
        <f t="shared" si="22"/>
        <v>307.51139999999998</v>
      </c>
      <c r="K51" s="355">
        <f t="shared" si="33"/>
        <v>1.283728</v>
      </c>
      <c r="L51" s="356">
        <f t="shared" si="34"/>
        <v>1.3778835</v>
      </c>
      <c r="M51" s="336">
        <f t="shared" si="35"/>
        <v>6.0520389999999997</v>
      </c>
      <c r="N51" s="340">
        <f t="shared" si="36"/>
        <v>307.51139095231099</v>
      </c>
      <c r="O51" s="341">
        <f t="shared" si="37"/>
        <v>0</v>
      </c>
    </row>
    <row r="52" spans="1:16" ht="15.95" customHeight="1" x14ac:dyDescent="0.25">
      <c r="A52" s="464"/>
      <c r="B52" s="55" t="s">
        <v>30</v>
      </c>
      <c r="C52" s="56">
        <v>113.8991</v>
      </c>
      <c r="D52" s="57">
        <v>34.9666</v>
      </c>
      <c r="E52" s="58">
        <v>1.6760999999999999</v>
      </c>
      <c r="F52" s="21">
        <v>75.970699999999994</v>
      </c>
      <c r="G52" s="22">
        <v>2.2999999999999998</v>
      </c>
      <c r="H52" s="59">
        <v>1.0914999999999999</v>
      </c>
      <c r="I52" s="59">
        <v>14.532400000000001</v>
      </c>
      <c r="J52" s="24">
        <f t="shared" si="22"/>
        <v>244.43639999999999</v>
      </c>
      <c r="K52" s="355">
        <f t="shared" si="33"/>
        <v>1.3851395</v>
      </c>
      <c r="L52" s="356">
        <f t="shared" si="34"/>
        <v>1.0150716</v>
      </c>
      <c r="M52" s="336">
        <f t="shared" si="35"/>
        <v>1.2014965</v>
      </c>
      <c r="N52" s="340">
        <f t="shared" si="36"/>
        <v>244.436403757981</v>
      </c>
      <c r="O52" s="341">
        <f t="shared" si="37"/>
        <v>0</v>
      </c>
    </row>
    <row r="53" spans="1:16" ht="15.95" customHeight="1" x14ac:dyDescent="0.25">
      <c r="A53" s="464"/>
      <c r="B53" s="55" t="s">
        <v>57</v>
      </c>
      <c r="C53" s="56">
        <v>113.8991</v>
      </c>
      <c r="D53" s="57">
        <v>34.9666</v>
      </c>
      <c r="E53" s="58">
        <v>1.6760999999999999</v>
      </c>
      <c r="F53" s="21">
        <v>75.970699999999994</v>
      </c>
      <c r="G53" s="22">
        <v>2.2999999999999998</v>
      </c>
      <c r="H53" s="59">
        <v>1.0550999999999999</v>
      </c>
      <c r="I53" s="59">
        <v>37.630800000000001</v>
      </c>
      <c r="J53" s="24">
        <f t="shared" si="22"/>
        <v>267.4984</v>
      </c>
      <c r="K53" s="355">
        <f t="shared" si="33"/>
        <v>1.340625</v>
      </c>
      <c r="L53" s="356">
        <f t="shared" si="34"/>
        <v>1.1477259</v>
      </c>
      <c r="M53" s="336">
        <f t="shared" si="35"/>
        <v>2.9749916999999999</v>
      </c>
      <c r="N53" s="340">
        <f t="shared" si="36"/>
        <v>267.49840099843601</v>
      </c>
      <c r="O53" s="341">
        <f t="shared" si="37"/>
        <v>0</v>
      </c>
    </row>
    <row r="54" spans="1:16" ht="15.95" customHeight="1" x14ac:dyDescent="0.25">
      <c r="A54" s="464"/>
      <c r="B54" s="61" t="s">
        <v>31</v>
      </c>
      <c r="C54" s="56">
        <v>113.8991</v>
      </c>
      <c r="D54" s="57">
        <v>34.9666</v>
      </c>
      <c r="E54" s="58">
        <v>1.6760999999999999</v>
      </c>
      <c r="F54" s="21">
        <v>75.970699999999994</v>
      </c>
      <c r="G54" s="22">
        <v>2.2999999999999998</v>
      </c>
      <c r="H54" s="59">
        <v>2.0091999999999999</v>
      </c>
      <c r="I54" s="59">
        <v>28.217700000000001</v>
      </c>
      <c r="J54" s="24">
        <f t="shared" si="22"/>
        <v>259.0394</v>
      </c>
      <c r="K54" s="355">
        <f t="shared" si="33"/>
        <v>1.3557048</v>
      </c>
      <c r="L54" s="356">
        <f t="shared" si="34"/>
        <v>1.0990690999999999</v>
      </c>
      <c r="M54" s="336">
        <f t="shared" si="35"/>
        <v>2.3244845999999999</v>
      </c>
      <c r="N54" s="340">
        <f t="shared" si="36"/>
        <v>259.03940028303401</v>
      </c>
      <c r="O54" s="341">
        <f t="shared" si="37"/>
        <v>0</v>
      </c>
    </row>
    <row r="55" spans="1:16" ht="15.95" customHeight="1" x14ac:dyDescent="0.25">
      <c r="A55" s="464"/>
      <c r="B55" s="61" t="s">
        <v>32</v>
      </c>
      <c r="C55" s="56">
        <v>113.8991</v>
      </c>
      <c r="D55" s="57">
        <v>34.9666</v>
      </c>
      <c r="E55" s="58">
        <v>1.6760999999999999</v>
      </c>
      <c r="F55" s="21">
        <v>75.970699999999994</v>
      </c>
      <c r="G55" s="22">
        <v>2.2999999999999998</v>
      </c>
      <c r="H55" s="59">
        <v>0.86439999999999995</v>
      </c>
      <c r="I55" s="59">
        <v>30.1</v>
      </c>
      <c r="J55" s="24">
        <f t="shared" si="22"/>
        <v>259.77690000000001</v>
      </c>
      <c r="K55" s="355">
        <f t="shared" si="33"/>
        <v>1.3543372</v>
      </c>
      <c r="L55" s="356">
        <f t="shared" si="34"/>
        <v>1.1033112</v>
      </c>
      <c r="M55" s="336">
        <f t="shared" si="35"/>
        <v>2.3811992000000002</v>
      </c>
      <c r="N55" s="340">
        <f t="shared" si="36"/>
        <v>259.77689922453499</v>
      </c>
      <c r="O55" s="341">
        <f t="shared" si="37"/>
        <v>0</v>
      </c>
    </row>
    <row r="56" spans="1:16" ht="15.95" customHeight="1" x14ac:dyDescent="0.25">
      <c r="A56" s="464"/>
      <c r="B56" s="61" t="s">
        <v>33</v>
      </c>
      <c r="C56" s="56">
        <v>113.8991</v>
      </c>
      <c r="D56" s="57">
        <v>34.9666</v>
      </c>
      <c r="E56" s="58">
        <v>1.6760999999999999</v>
      </c>
      <c r="F56" s="21">
        <v>75.970699999999994</v>
      </c>
      <c r="G56" s="22">
        <v>2.2999999999999998</v>
      </c>
      <c r="H56" s="59">
        <v>0.72470000000000001</v>
      </c>
      <c r="I56" s="59">
        <v>10.197699999999999</v>
      </c>
      <c r="J56" s="24">
        <f t="shared" si="22"/>
        <v>239.73490000000001</v>
      </c>
      <c r="K56" s="355">
        <f t="shared" si="33"/>
        <v>1.3956812000000001</v>
      </c>
      <c r="L56" s="356">
        <f t="shared" si="34"/>
        <v>0.98802820000000002</v>
      </c>
      <c r="M56" s="336">
        <f t="shared" si="35"/>
        <v>0.83994559999999996</v>
      </c>
      <c r="N56" s="340">
        <f t="shared" si="36"/>
        <v>239.734900514294</v>
      </c>
      <c r="O56" s="341">
        <f t="shared" si="37"/>
        <v>0</v>
      </c>
    </row>
    <row r="57" spans="1:16" ht="15.95" customHeight="1" x14ac:dyDescent="0.25">
      <c r="A57" s="464"/>
      <c r="B57" s="61" t="s">
        <v>34</v>
      </c>
      <c r="C57" s="56">
        <v>113.8991</v>
      </c>
      <c r="D57" s="57">
        <v>34.9666</v>
      </c>
      <c r="E57" s="58">
        <v>1.6760999999999999</v>
      </c>
      <c r="F57" s="21">
        <v>75.970699999999994</v>
      </c>
      <c r="G57" s="22">
        <v>2.2999999999999998</v>
      </c>
      <c r="H57" s="59">
        <v>0.6764</v>
      </c>
      <c r="I57" s="59">
        <v>21.889099999999999</v>
      </c>
      <c r="J57" s="24">
        <f t="shared" si="22"/>
        <v>251.37799999999999</v>
      </c>
      <c r="K57" s="355">
        <f t="shared" si="33"/>
        <v>1.3705631</v>
      </c>
      <c r="L57" s="356">
        <f t="shared" si="34"/>
        <v>1.0550002000000001</v>
      </c>
      <c r="M57" s="336">
        <f t="shared" si="35"/>
        <v>1.7353137999999999</v>
      </c>
      <c r="N57" s="340">
        <f t="shared" si="36"/>
        <v>251.378002688642</v>
      </c>
      <c r="O57" s="341">
        <f t="shared" si="37"/>
        <v>0</v>
      </c>
    </row>
    <row r="58" spans="1:16" ht="15.95" customHeight="1" x14ac:dyDescent="0.25">
      <c r="A58" s="464"/>
      <c r="B58" s="61" t="s">
        <v>35</v>
      </c>
      <c r="C58" s="29">
        <v>113.8991</v>
      </c>
      <c r="D58" s="59">
        <v>34.9666</v>
      </c>
      <c r="E58" s="62">
        <v>1.6760999999999999</v>
      </c>
      <c r="F58" s="21">
        <v>75.970699999999994</v>
      </c>
      <c r="G58" s="22">
        <v>2.2999999999999998</v>
      </c>
      <c r="H58" s="59">
        <v>1.1099000000000001</v>
      </c>
      <c r="I58" s="59">
        <v>17.543800000000001</v>
      </c>
      <c r="J58" s="24">
        <f t="shared" si="22"/>
        <v>247.46619999999999</v>
      </c>
      <c r="K58" s="355">
        <f t="shared" si="33"/>
        <v>1.3786387</v>
      </c>
      <c r="L58" s="356">
        <f t="shared" si="34"/>
        <v>1.0324992</v>
      </c>
      <c r="M58" s="336">
        <f t="shared" si="35"/>
        <v>1.4344916999999999</v>
      </c>
      <c r="N58" s="340">
        <f t="shared" si="36"/>
        <v>247.46619661610899</v>
      </c>
      <c r="O58" s="341">
        <f t="shared" si="37"/>
        <v>0</v>
      </c>
    </row>
    <row r="59" spans="1:16" ht="15.95" customHeight="1" thickBot="1" x14ac:dyDescent="0.3">
      <c r="A59" s="464"/>
      <c r="B59" s="63" t="s">
        <v>54</v>
      </c>
      <c r="C59" s="64">
        <v>113.8991</v>
      </c>
      <c r="D59" s="67">
        <v>34.9666</v>
      </c>
      <c r="E59" s="66">
        <v>1.6760999999999999</v>
      </c>
      <c r="F59" s="21">
        <v>75.970699999999994</v>
      </c>
      <c r="G59" s="22">
        <v>2.2999999999999998</v>
      </c>
      <c r="H59" s="67">
        <v>0.70009999999999994</v>
      </c>
      <c r="I59" s="67">
        <v>16.385999999999999</v>
      </c>
      <c r="J59" s="24">
        <f t="shared" si="22"/>
        <v>245.89859999999999</v>
      </c>
      <c r="K59" s="357">
        <f t="shared" si="33"/>
        <v>1.3819745000000001</v>
      </c>
      <c r="L59" s="358">
        <f t="shared" si="34"/>
        <v>1.0234823</v>
      </c>
      <c r="M59" s="336">
        <f t="shared" si="35"/>
        <v>1.3139414</v>
      </c>
      <c r="N59" s="340">
        <f t="shared" si="36"/>
        <v>245.898602330041</v>
      </c>
      <c r="O59" s="341">
        <f t="shared" si="37"/>
        <v>0</v>
      </c>
    </row>
    <row r="60" spans="1:16" ht="16.5" customHeight="1" thickBot="1" x14ac:dyDescent="0.3">
      <c r="A60" s="464"/>
      <c r="B60" s="68" t="s">
        <v>36</v>
      </c>
      <c r="C60" s="69"/>
      <c r="D60" s="70"/>
      <c r="E60" s="101"/>
      <c r="F60" s="69"/>
      <c r="G60" s="70"/>
      <c r="H60" s="70"/>
      <c r="I60" s="72"/>
      <c r="J60" s="73"/>
      <c r="K60" s="370"/>
      <c r="L60" s="371"/>
      <c r="M60" s="342"/>
      <c r="N60" s="340"/>
      <c r="O60" s="340"/>
    </row>
    <row r="61" spans="1:16" ht="22.5" customHeight="1" x14ac:dyDescent="0.25">
      <c r="A61" s="464"/>
      <c r="B61" s="74" t="s">
        <v>37</v>
      </c>
      <c r="C61" s="102">
        <v>43.837499999999999</v>
      </c>
      <c r="D61" s="103">
        <v>21.910799999999998</v>
      </c>
      <c r="E61" s="104">
        <v>1.0503</v>
      </c>
      <c r="F61" s="21">
        <v>29.2395</v>
      </c>
      <c r="G61" s="76">
        <v>1.4412</v>
      </c>
      <c r="H61" s="105">
        <v>0.63849999999999996</v>
      </c>
      <c r="I61" s="105">
        <v>16.307700000000001</v>
      </c>
      <c r="J61" s="24">
        <f t="shared" si="22"/>
        <v>114.4255</v>
      </c>
      <c r="K61" s="355">
        <f>(($C$43+$D$43+$E$43+$F$43+$G$43)/$J$43*(C61+D61+E61+F61+G61)/($C$43+$D$43+$E$43+$F$43+$G$43)+(1-($C$43+$D$43+$E$43+$F$43+$G$43)/$J$43)*M61)/(($C$43+$D$43+$E$43+$F$43+$G$43)/$J$43*1+(1-($C$43+$D$43+$E$43+$F$43+$G$43)/$J$43)*M61)</f>
        <v>0.64358870000000001</v>
      </c>
      <c r="L61" s="356">
        <f t="shared" ref="L61:L62" si="38">($C$43+$D$43+$E$43+$F$43+$G$43)/$J$43*1+(1-($C$43+$D$43+$E$43+$F$43+$G$43)/$J$43)*M61</f>
        <v>1.0226774999999999</v>
      </c>
      <c r="M61" s="336">
        <f t="shared" ref="M61:M62" si="39">(H61+I61)/($H$43+$I$43)</f>
        <v>1.3031828999999999</v>
      </c>
      <c r="N61" s="340">
        <f t="shared" ref="N61:N62" si="40">$J$43*K61*L61</f>
        <v>114.425496518561</v>
      </c>
      <c r="O61" s="341">
        <f t="shared" ref="O61:O62" si="41">J61-N61</f>
        <v>0</v>
      </c>
    </row>
    <row r="62" spans="1:16" ht="21" customHeight="1" thickBot="1" x14ac:dyDescent="0.3">
      <c r="A62" s="464"/>
      <c r="B62" s="106" t="s">
        <v>38</v>
      </c>
      <c r="C62" s="107">
        <v>35.07</v>
      </c>
      <c r="D62" s="79">
        <v>21.707999999999998</v>
      </c>
      <c r="E62" s="108">
        <v>0.5181</v>
      </c>
      <c r="F62" s="21">
        <v>23.3916</v>
      </c>
      <c r="G62" s="81">
        <v>0.71099999999999997</v>
      </c>
      <c r="H62" s="109">
        <v>0.22270000000000001</v>
      </c>
      <c r="I62" s="109">
        <v>3.1301000000000001</v>
      </c>
      <c r="J62" s="24">
        <f t="shared" si="22"/>
        <v>84.751499999999993</v>
      </c>
      <c r="K62" s="355">
        <f>(($C$43+$D$43+$E$43+$F$43+$G$43)/$J$43*(C62+D62+E62+F62+G62)/($C$43+$D$43+$E$43+$F$43+$G$43)+(1-($C$43+$D$43+$E$43+$F$43+$G$43)/$J$43)*M62)/(($C$43+$D$43+$E$43+$F$43+$G$43)/$J$43*1+(1-($C$43+$D$43+$E$43+$F$43+$G$43)/$J$43)*M62)</f>
        <v>0.51614959999999999</v>
      </c>
      <c r="L62" s="356">
        <f t="shared" si="38"/>
        <v>0.94448730000000003</v>
      </c>
      <c r="M62" s="336">
        <f t="shared" si="39"/>
        <v>0.25783430000000002</v>
      </c>
      <c r="N62" s="340">
        <f t="shared" si="40"/>
        <v>84.751503612795702</v>
      </c>
      <c r="O62" s="341">
        <f t="shared" si="41"/>
        <v>0</v>
      </c>
    </row>
    <row r="63" spans="1:16" ht="29.25" customHeight="1" thickBot="1" x14ac:dyDescent="0.3">
      <c r="A63" s="464"/>
      <c r="B63" s="485" t="s">
        <v>42</v>
      </c>
      <c r="C63" s="486"/>
      <c r="D63" s="486"/>
      <c r="E63" s="486"/>
      <c r="F63" s="486"/>
      <c r="G63" s="486"/>
      <c r="H63" s="486"/>
      <c r="I63" s="486"/>
      <c r="J63" s="486"/>
      <c r="K63" s="372"/>
      <c r="L63" s="373"/>
      <c r="M63" s="342"/>
      <c r="N63" s="340"/>
      <c r="O63" s="340"/>
    </row>
    <row r="64" spans="1:16" ht="19.5" customHeight="1" thickBot="1" x14ac:dyDescent="0.3">
      <c r="A64" s="464"/>
      <c r="B64" s="13" t="s">
        <v>40</v>
      </c>
      <c r="C64" s="84">
        <v>121.3784</v>
      </c>
      <c r="D64" s="82">
        <v>42.654200000000003</v>
      </c>
      <c r="E64" s="16">
        <v>3.3260999999999998</v>
      </c>
      <c r="F64" s="84">
        <v>80.959299999999999</v>
      </c>
      <c r="G64" s="82">
        <v>2.2999999999999998</v>
      </c>
      <c r="H64" s="82">
        <v>1.3492999999999999</v>
      </c>
      <c r="I64" s="82">
        <v>18.04</v>
      </c>
      <c r="J64" s="113">
        <f>SUM(C64:I64)</f>
        <v>270.00729999999999</v>
      </c>
      <c r="K64" s="349"/>
      <c r="L64" s="352"/>
      <c r="M64" s="342"/>
      <c r="N64" s="340"/>
      <c r="O64" s="340"/>
      <c r="P64" s="443"/>
    </row>
    <row r="65" spans="1:16" ht="20.25" customHeight="1" x14ac:dyDescent="0.25">
      <c r="A65" s="464"/>
      <c r="B65" s="85" t="s">
        <v>15</v>
      </c>
      <c r="C65" s="110">
        <v>91.033699999999996</v>
      </c>
      <c r="D65" s="44">
        <v>25.253699999999998</v>
      </c>
      <c r="E65" s="111">
        <v>3.3260999999999998</v>
      </c>
      <c r="F65" s="75">
        <v>60.7196</v>
      </c>
      <c r="G65" s="44">
        <v>2.2999999999999998</v>
      </c>
      <c r="H65" s="44">
        <v>1.4790000000000001</v>
      </c>
      <c r="I65" s="44">
        <v>17.633800000000001</v>
      </c>
      <c r="J65" s="24">
        <f t="shared" ref="J65:J90" si="42">SUM(C65:I65)</f>
        <v>201.74590000000001</v>
      </c>
      <c r="K65" s="355">
        <f t="shared" ref="K65" si="43">(($C$64+$D$64+$E$64+$F$64+$G$64)/$J$64*(C65+D65+E65+F65+G65)/($C$64+$D$64+$E$64+$F$64+$G$64)+(1-($C$64+$D$64+$E$64+$F$64+$G$64)/$J$64)*M65)/(($C$64+$D$64+$E$64+$F$64+$G$64)/$J$64*1+(1-($C$64+$D$64+$E$64+$F$64+$G$64)/$J$64)*M65)</f>
        <v>0.74795279999999997</v>
      </c>
      <c r="L65" s="356">
        <f t="shared" ref="L65" si="44">($C$64+$D$64+$E$64+$F$64+$G$64)/$J$64*1+(1-($C$64+$D$64+$E$64+$F$64+$G$64)/$J$64)*M65</f>
        <v>0.99897599999999998</v>
      </c>
      <c r="M65" s="336">
        <f t="shared" ref="M65" si="45">(H65+I65)/($H$64+$I$64)</f>
        <v>0.98573960000000005</v>
      </c>
      <c r="N65" s="340">
        <f>$J$64*K65*L65</f>
        <v>201.74591647419899</v>
      </c>
      <c r="O65" s="341">
        <f t="shared" ref="O65" si="46">J65-N65</f>
        <v>0</v>
      </c>
    </row>
    <row r="66" spans="1:16" ht="21.75" customHeight="1" x14ac:dyDescent="0.25">
      <c r="A66" s="464"/>
      <c r="B66" s="25" t="s">
        <v>16</v>
      </c>
      <c r="C66" s="26">
        <v>91.033699999999996</v>
      </c>
      <c r="D66" s="27">
        <v>25.253699999999998</v>
      </c>
      <c r="E66" s="28">
        <v>3.3260999999999998</v>
      </c>
      <c r="F66" s="88">
        <v>60.7196</v>
      </c>
      <c r="G66" s="27">
        <v>2.2999999999999998</v>
      </c>
      <c r="H66" s="27">
        <v>1.2410000000000001</v>
      </c>
      <c r="I66" s="27">
        <v>24.790099999999999</v>
      </c>
      <c r="J66" s="24">
        <f t="shared" si="42"/>
        <v>208.66419999999999</v>
      </c>
      <c r="K66" s="355">
        <f t="shared" ref="K66:K70" si="47">(($C$64+$D$64+$E$64+$F$64+$G$64)/$J$64*(C66+D66+E66+F66+G66)/($C$64+$D$64+$E$64+$F$64+$G$64)+(1-($C$64+$D$64+$E$64+$F$64+$G$64)/$J$64)*M66)/(($C$64+$D$64+$E$64+$F$64+$G$64)/$J$64*1+(1-($C$64+$D$64+$E$64+$F$64+$G$64)/$J$64)*M66)</f>
        <v>0.75425580000000003</v>
      </c>
      <c r="L66" s="356">
        <f t="shared" ref="L66:L70" si="48">($C$64+$D$64+$E$64+$F$64+$G$64)/$J$64*1+(1-($C$64+$D$64+$E$64+$F$64+$G$64)/$J$64)*M66</f>
        <v>1.0245986</v>
      </c>
      <c r="M66" s="336">
        <f t="shared" ref="M66:M70" si="49">(H66+I66)/($H$64+$I$64)</f>
        <v>1.3425498</v>
      </c>
      <c r="N66" s="340">
        <f t="shared" ref="N66:N70" si="50">$J$64*K66*L66</f>
        <v>208.66418942379599</v>
      </c>
      <c r="O66" s="341">
        <f t="shared" ref="O66:O70" si="51">J66-N66</f>
        <v>0</v>
      </c>
    </row>
    <row r="67" spans="1:16" ht="22.5" customHeight="1" x14ac:dyDescent="0.25">
      <c r="A67" s="464"/>
      <c r="B67" s="30" t="s">
        <v>17</v>
      </c>
      <c r="C67" s="26">
        <v>91.033699999999996</v>
      </c>
      <c r="D67" s="27">
        <v>25.253699999999998</v>
      </c>
      <c r="E67" s="28">
        <v>3.3260999999999998</v>
      </c>
      <c r="F67" s="88">
        <v>60.7196</v>
      </c>
      <c r="G67" s="27">
        <v>2.2999999999999998</v>
      </c>
      <c r="H67" s="27">
        <v>1.7796000000000001</v>
      </c>
      <c r="I67" s="27">
        <v>30.535799999999998</v>
      </c>
      <c r="J67" s="24">
        <f t="shared" si="42"/>
        <v>214.9485</v>
      </c>
      <c r="K67" s="355">
        <f t="shared" si="47"/>
        <v>0.75971409999999995</v>
      </c>
      <c r="L67" s="356">
        <f t="shared" si="48"/>
        <v>1.0478730999999999</v>
      </c>
      <c r="M67" s="336">
        <f t="shared" si="49"/>
        <v>1.6666615</v>
      </c>
      <c r="N67" s="340">
        <f t="shared" si="50"/>
        <v>214.94848306476601</v>
      </c>
      <c r="O67" s="341">
        <f t="shared" si="51"/>
        <v>0</v>
      </c>
    </row>
    <row r="68" spans="1:16" ht="21.75" customHeight="1" x14ac:dyDescent="0.25">
      <c r="A68" s="464"/>
      <c r="B68" s="25" t="s">
        <v>18</v>
      </c>
      <c r="C68" s="26">
        <v>91.033699999999996</v>
      </c>
      <c r="D68" s="27">
        <v>25.253699999999998</v>
      </c>
      <c r="E68" s="28">
        <v>3.3260999999999998</v>
      </c>
      <c r="F68" s="88">
        <v>60.7196</v>
      </c>
      <c r="G68" s="27">
        <v>2.2999999999999998</v>
      </c>
      <c r="H68" s="27">
        <v>0.62360000000000004</v>
      </c>
      <c r="I68" s="27">
        <v>30.6448</v>
      </c>
      <c r="J68" s="24">
        <f t="shared" si="42"/>
        <v>213.9015</v>
      </c>
      <c r="K68" s="355">
        <f t="shared" si="47"/>
        <v>0.75882159999999999</v>
      </c>
      <c r="L68" s="356">
        <f t="shared" si="48"/>
        <v>1.0439955000000001</v>
      </c>
      <c r="M68" s="336">
        <f t="shared" si="49"/>
        <v>1.6126627</v>
      </c>
      <c r="N68" s="340">
        <f t="shared" si="50"/>
        <v>213.90149374600699</v>
      </c>
      <c r="O68" s="341">
        <f t="shared" si="51"/>
        <v>0</v>
      </c>
    </row>
    <row r="69" spans="1:16" ht="23.25" customHeight="1" x14ac:dyDescent="0.25">
      <c r="A69" s="464"/>
      <c r="B69" s="425" t="s">
        <v>19</v>
      </c>
      <c r="C69" s="426">
        <v>81.930400000000006</v>
      </c>
      <c r="D69" s="427">
        <v>25.253699999999998</v>
      </c>
      <c r="E69" s="428">
        <v>3.3260999999999998</v>
      </c>
      <c r="F69" s="429">
        <v>54.647500000000001</v>
      </c>
      <c r="G69" s="430">
        <v>2.2999999999999998</v>
      </c>
      <c r="H69" s="427">
        <v>1.3492999999999999</v>
      </c>
      <c r="I69" s="427">
        <v>18.04</v>
      </c>
      <c r="J69" s="310">
        <f t="shared" si="42"/>
        <v>186.84700000000001</v>
      </c>
      <c r="K69" s="355">
        <f t="shared" si="47"/>
        <v>0.69200720000000004</v>
      </c>
      <c r="L69" s="356">
        <f t="shared" si="48"/>
        <v>1</v>
      </c>
      <c r="M69" s="336">
        <f t="shared" si="49"/>
        <v>1</v>
      </c>
      <c r="N69" s="340">
        <f t="shared" si="50"/>
        <v>186.84699565256</v>
      </c>
      <c r="O69" s="341">
        <f t="shared" si="51"/>
        <v>0</v>
      </c>
    </row>
    <row r="70" spans="1:16" ht="41.25" customHeight="1" thickBot="1" x14ac:dyDescent="0.3">
      <c r="A70" s="464"/>
      <c r="B70" s="90" t="s">
        <v>43</v>
      </c>
      <c r="C70" s="33">
        <v>98.974999999999994</v>
      </c>
      <c r="D70" s="91">
        <v>25.253699999999998</v>
      </c>
      <c r="E70" s="35">
        <v>3.4457</v>
      </c>
      <c r="F70" s="36">
        <v>66.016300000000001</v>
      </c>
      <c r="G70" s="27">
        <v>2.2999999999999998</v>
      </c>
      <c r="H70" s="37">
        <v>5.2252000000000001</v>
      </c>
      <c r="I70" s="37">
        <v>29.236999999999998</v>
      </c>
      <c r="J70" s="24">
        <f t="shared" si="42"/>
        <v>230.4529</v>
      </c>
      <c r="K70" s="355">
        <f t="shared" si="47"/>
        <v>0.80837919999999996</v>
      </c>
      <c r="L70" s="356">
        <f t="shared" si="48"/>
        <v>1.0558240000000001</v>
      </c>
      <c r="M70" s="336">
        <f t="shared" si="49"/>
        <v>1.7773824</v>
      </c>
      <c r="N70" s="340">
        <f t="shared" si="50"/>
        <v>230.45289391938701</v>
      </c>
      <c r="O70" s="341">
        <f t="shared" si="51"/>
        <v>0</v>
      </c>
    </row>
    <row r="71" spans="1:16" ht="24.75" customHeight="1" thickBot="1" x14ac:dyDescent="0.3">
      <c r="A71" s="464"/>
      <c r="B71" s="13" t="s">
        <v>44</v>
      </c>
      <c r="C71" s="39">
        <v>121.28530000000001</v>
      </c>
      <c r="D71" s="40">
        <v>34.9666</v>
      </c>
      <c r="E71" s="41">
        <v>1.6760999999999999</v>
      </c>
      <c r="F71" s="39">
        <v>80.897300000000001</v>
      </c>
      <c r="G71" s="40">
        <v>2.2999999999999998</v>
      </c>
      <c r="H71" s="40">
        <v>0.95840000000000003</v>
      </c>
      <c r="I71" s="41">
        <v>12.045299999999999</v>
      </c>
      <c r="J71" s="113">
        <f>SUM(C71:I71)</f>
        <v>254.12899999999999</v>
      </c>
      <c r="K71" s="349"/>
      <c r="L71" s="352"/>
      <c r="M71" s="342"/>
      <c r="N71" s="340"/>
      <c r="O71" s="340"/>
      <c r="P71" s="443"/>
    </row>
    <row r="72" spans="1:16" ht="15.95" customHeight="1" x14ac:dyDescent="0.25">
      <c r="A72" s="464"/>
      <c r="B72" s="42" t="s">
        <v>22</v>
      </c>
      <c r="C72" s="43">
        <v>90.963999999999999</v>
      </c>
      <c r="D72" s="44">
        <v>20.2286</v>
      </c>
      <c r="E72" s="45">
        <v>1.6760999999999999</v>
      </c>
      <c r="F72" s="21">
        <v>60.672899999999998</v>
      </c>
      <c r="G72" s="27">
        <v>2.2999999999999998</v>
      </c>
      <c r="H72" s="22">
        <v>2.3491</v>
      </c>
      <c r="I72" s="22">
        <v>15.3125</v>
      </c>
      <c r="J72" s="24">
        <f t="shared" si="42"/>
        <v>193.50319999999999</v>
      </c>
      <c r="K72" s="355">
        <f>(($C$71+$D$71+$E$71+$F$71+$G$71)/$J$71*(C72+D72+E72+F72+G72)/($C$71+$D$71+$E$71+$F$71+$G$71)+(1-($C$71+$D$71+$E$71+$F$71+$G$71)/$J$71)*M72)/(($C$71+$D$71+$E$71+$F$71+$G$71)/$J$71*1+(1-($C$71+$D$71+$E$71+$F$71+$G$71)/$J$71)*M72)</f>
        <v>0.74773179999999995</v>
      </c>
      <c r="L72" s="356">
        <f>($C$71+$D$71+$E$71+$F$71+$G$71)/$J$71*1+(1-($C$71+$D$71+$E$71+$F$71+$G$71)/$J$71)*M72</f>
        <v>1.0183289</v>
      </c>
      <c r="M72" s="336">
        <f t="shared" ref="M72" si="52">(H72+I72)/($H$71+$I$71)</f>
        <v>1.3581981000000001</v>
      </c>
      <c r="N72" s="340">
        <f>$J$71*K72*L72</f>
        <v>193.50319831309</v>
      </c>
      <c r="O72" s="341">
        <f t="shared" ref="O72" si="53">J72-N72</f>
        <v>0</v>
      </c>
    </row>
    <row r="73" spans="1:16" ht="15.95" customHeight="1" x14ac:dyDescent="0.25">
      <c r="A73" s="464"/>
      <c r="B73" s="46" t="s">
        <v>23</v>
      </c>
      <c r="C73" s="26">
        <v>90.963999999999999</v>
      </c>
      <c r="D73" s="27">
        <v>20.2286</v>
      </c>
      <c r="E73" s="28">
        <v>1.6760999999999999</v>
      </c>
      <c r="F73" s="21">
        <v>60.672899999999998</v>
      </c>
      <c r="G73" s="27">
        <v>2.2999999999999998</v>
      </c>
      <c r="H73" s="27">
        <v>0.83499999999999996</v>
      </c>
      <c r="I73" s="27">
        <v>26.171199999999999</v>
      </c>
      <c r="J73" s="24">
        <f t="shared" si="42"/>
        <v>202.84780000000001</v>
      </c>
      <c r="K73" s="355">
        <f t="shared" ref="K73:K87" si="54">(($C$71+$D$71+$E$71+$F$71+$G$71)/$J$71*(C73+D73+E73+F73+G73)/($C$71+$D$71+$E$71+$F$71+$G$71)+(1-($C$71+$D$71+$E$71+$F$71+$G$71)/$J$71)*M73)/(($C$71+$D$71+$E$71+$F$71+$G$71)/$J$71*1+(1-($C$71+$D$71+$E$71+$F$71+$G$71)/$J$71)*M73)</f>
        <v>0.75652359999999996</v>
      </c>
      <c r="L73" s="356">
        <f t="shared" ref="L73:L90" si="55">($C$71+$D$71+$E$71+$F$71+$G$71)/$J$71*1+(1-($C$71+$D$71+$E$71+$F$71+$G$71)/$J$71)*M73</f>
        <v>1.0550999999999999</v>
      </c>
      <c r="M73" s="336">
        <f t="shared" ref="M73:M87" si="56">(H73+I73)/($H$71+$I$71)</f>
        <v>2.0768089000000001</v>
      </c>
      <c r="N73" s="340">
        <f t="shared" ref="N73:N87" si="57">$J$71*K73*L73</f>
        <v>202.84781362993601</v>
      </c>
      <c r="O73" s="341">
        <f t="shared" ref="O73:O87" si="58">J73-N73</f>
        <v>0</v>
      </c>
    </row>
    <row r="74" spans="1:16" ht="20.25" customHeight="1" x14ac:dyDescent="0.25">
      <c r="A74" s="464"/>
      <c r="B74" s="47" t="s">
        <v>97</v>
      </c>
      <c r="C74" s="26">
        <v>90.963999999999999</v>
      </c>
      <c r="D74" s="27">
        <v>20.2286</v>
      </c>
      <c r="E74" s="48">
        <v>1.6760999999999999</v>
      </c>
      <c r="F74" s="21">
        <v>60.672899999999998</v>
      </c>
      <c r="G74" s="27">
        <v>2.2999999999999998</v>
      </c>
      <c r="H74" s="49">
        <v>0.50870000000000004</v>
      </c>
      <c r="I74" s="49">
        <v>24.683399999999999</v>
      </c>
      <c r="J74" s="24">
        <f t="shared" si="42"/>
        <v>201.03370000000001</v>
      </c>
      <c r="K74" s="355">
        <f t="shared" si="54"/>
        <v>0.75486509999999996</v>
      </c>
      <c r="L74" s="356">
        <f t="shared" si="55"/>
        <v>1.0479615</v>
      </c>
      <c r="M74" s="336">
        <f t="shared" si="56"/>
        <v>1.9373024999999999</v>
      </c>
      <c r="N74" s="340">
        <f t="shared" si="57"/>
        <v>201.03371684694901</v>
      </c>
      <c r="O74" s="341">
        <f t="shared" si="58"/>
        <v>0</v>
      </c>
    </row>
    <row r="75" spans="1:16" ht="15.95" customHeight="1" x14ac:dyDescent="0.25">
      <c r="A75" s="464"/>
      <c r="B75" s="46" t="s">
        <v>25</v>
      </c>
      <c r="C75" s="26">
        <v>90.963999999999999</v>
      </c>
      <c r="D75" s="27">
        <v>20.2286</v>
      </c>
      <c r="E75" s="28">
        <v>1.6760999999999999</v>
      </c>
      <c r="F75" s="21">
        <v>60.672899999999998</v>
      </c>
      <c r="G75" s="27">
        <v>2.2999999999999998</v>
      </c>
      <c r="H75" s="27">
        <v>2.4011999999999998</v>
      </c>
      <c r="I75" s="27">
        <v>19.636700000000001</v>
      </c>
      <c r="J75" s="24">
        <f t="shared" si="42"/>
        <v>197.87950000000001</v>
      </c>
      <c r="K75" s="355">
        <f t="shared" si="54"/>
        <v>0.75192689999999995</v>
      </c>
      <c r="L75" s="356">
        <f t="shared" si="55"/>
        <v>1.0355497</v>
      </c>
      <c r="M75" s="336">
        <f t="shared" si="56"/>
        <v>1.6947407000000001</v>
      </c>
      <c r="N75" s="340">
        <f t="shared" si="57"/>
        <v>197.87949647226799</v>
      </c>
      <c r="O75" s="341">
        <f t="shared" si="58"/>
        <v>0</v>
      </c>
    </row>
    <row r="76" spans="1:16" ht="24.75" customHeight="1" x14ac:dyDescent="0.25">
      <c r="A76" s="464"/>
      <c r="B76" s="46" t="s">
        <v>26</v>
      </c>
      <c r="C76" s="26">
        <v>90.963999999999999</v>
      </c>
      <c r="D76" s="27">
        <v>20.2286</v>
      </c>
      <c r="E76" s="28">
        <v>1.6760999999999999</v>
      </c>
      <c r="F76" s="21">
        <v>60.672899999999998</v>
      </c>
      <c r="G76" s="27">
        <v>2.2999999999999998</v>
      </c>
      <c r="H76" s="27">
        <v>0.79900000000000004</v>
      </c>
      <c r="I76" s="27">
        <v>21.513000000000002</v>
      </c>
      <c r="J76" s="24">
        <f t="shared" si="42"/>
        <v>198.15360000000001</v>
      </c>
      <c r="K76" s="355">
        <f t="shared" si="54"/>
        <v>0.75218510000000005</v>
      </c>
      <c r="L76" s="356">
        <f t="shared" si="55"/>
        <v>1.0366282</v>
      </c>
      <c r="M76" s="336">
        <f t="shared" si="56"/>
        <v>1.7158192999999999</v>
      </c>
      <c r="N76" s="340">
        <f t="shared" si="57"/>
        <v>198.15360269600399</v>
      </c>
      <c r="O76" s="341">
        <f t="shared" si="58"/>
        <v>0</v>
      </c>
    </row>
    <row r="77" spans="1:16" ht="17.25" customHeight="1" x14ac:dyDescent="0.25">
      <c r="A77" s="464"/>
      <c r="B77" s="100" t="s">
        <v>27</v>
      </c>
      <c r="C77" s="52">
        <v>90.963999999999999</v>
      </c>
      <c r="D77" s="53">
        <v>20.2286</v>
      </c>
      <c r="E77" s="54">
        <v>1.6760999999999999</v>
      </c>
      <c r="F77" s="21">
        <v>60.672899999999998</v>
      </c>
      <c r="G77" s="27">
        <v>2.2999999999999998</v>
      </c>
      <c r="H77" s="53">
        <v>0.59089999999999998</v>
      </c>
      <c r="I77" s="53">
        <v>17.450099999999999</v>
      </c>
      <c r="J77" s="24">
        <f t="shared" si="42"/>
        <v>193.8826</v>
      </c>
      <c r="K77" s="355">
        <f t="shared" si="54"/>
        <v>0.74810109999999996</v>
      </c>
      <c r="L77" s="356">
        <f t="shared" si="55"/>
        <v>1.0198217999999999</v>
      </c>
      <c r="M77" s="336">
        <f t="shared" si="56"/>
        <v>1.3873743999999999</v>
      </c>
      <c r="N77" s="340">
        <f t="shared" si="57"/>
        <v>193.88258978306999</v>
      </c>
      <c r="O77" s="341">
        <f t="shared" si="58"/>
        <v>0</v>
      </c>
    </row>
    <row r="78" spans="1:16" ht="15.95" customHeight="1" x14ac:dyDescent="0.25">
      <c r="A78" s="464"/>
      <c r="B78" s="431" t="s">
        <v>28</v>
      </c>
      <c r="C78" s="432">
        <v>90.963999999999999</v>
      </c>
      <c r="D78" s="430">
        <v>20.2286</v>
      </c>
      <c r="E78" s="433">
        <v>1.6760999999999999</v>
      </c>
      <c r="F78" s="147">
        <v>60.672899999999998</v>
      </c>
      <c r="G78" s="430">
        <v>2.2999999999999998</v>
      </c>
      <c r="H78" s="430">
        <v>0.95840000000000003</v>
      </c>
      <c r="I78" s="430">
        <v>12.045299999999999</v>
      </c>
      <c r="J78" s="310">
        <f t="shared" si="42"/>
        <v>188.84530000000001</v>
      </c>
      <c r="K78" s="355">
        <f t="shared" si="54"/>
        <v>0.74310799999999999</v>
      </c>
      <c r="L78" s="356">
        <f t="shared" si="55"/>
        <v>1</v>
      </c>
      <c r="M78" s="336">
        <f t="shared" si="56"/>
        <v>1</v>
      </c>
      <c r="N78" s="340">
        <f t="shared" si="57"/>
        <v>188.84529293200001</v>
      </c>
      <c r="O78" s="341">
        <f t="shared" si="58"/>
        <v>0</v>
      </c>
    </row>
    <row r="79" spans="1:16" ht="15.95" customHeight="1" x14ac:dyDescent="0.25">
      <c r="A79" s="464"/>
      <c r="B79" s="55" t="s">
        <v>29</v>
      </c>
      <c r="C79" s="56">
        <v>90.963999999999999</v>
      </c>
      <c r="D79" s="57">
        <v>20.2286</v>
      </c>
      <c r="E79" s="58">
        <v>1.6760999999999999</v>
      </c>
      <c r="F79" s="21">
        <v>60.672899999999998</v>
      </c>
      <c r="G79" s="27">
        <v>2.2999999999999998</v>
      </c>
      <c r="H79" s="59">
        <v>1.4298</v>
      </c>
      <c r="I79" s="59">
        <v>77.269099999999995</v>
      </c>
      <c r="J79" s="24">
        <f t="shared" si="42"/>
        <v>254.54050000000001</v>
      </c>
      <c r="K79" s="355">
        <f t="shared" si="54"/>
        <v>0.79587629999999998</v>
      </c>
      <c r="L79" s="356">
        <f t="shared" si="55"/>
        <v>1.2585112000000001</v>
      </c>
      <c r="M79" s="336">
        <f t="shared" si="56"/>
        <v>6.0520389999999997</v>
      </c>
      <c r="N79" s="340">
        <f t="shared" si="57"/>
        <v>254.54049517221799</v>
      </c>
      <c r="O79" s="341">
        <f t="shared" si="58"/>
        <v>0</v>
      </c>
    </row>
    <row r="80" spans="1:16" ht="15.95" customHeight="1" x14ac:dyDescent="0.25">
      <c r="A80" s="464"/>
      <c r="B80" s="55" t="s">
        <v>30</v>
      </c>
      <c r="C80" s="56">
        <v>90.963999999999999</v>
      </c>
      <c r="D80" s="57">
        <v>20.2286</v>
      </c>
      <c r="E80" s="58">
        <v>1.6760999999999999</v>
      </c>
      <c r="F80" s="21">
        <v>60.672899999999998</v>
      </c>
      <c r="G80" s="27">
        <v>2.2999999999999998</v>
      </c>
      <c r="H80" s="59">
        <v>1.0914999999999999</v>
      </c>
      <c r="I80" s="59">
        <v>14.532400000000001</v>
      </c>
      <c r="J80" s="24">
        <f t="shared" si="42"/>
        <v>191.46549999999999</v>
      </c>
      <c r="K80" s="355">
        <f t="shared" si="54"/>
        <v>0.74572970000000005</v>
      </c>
      <c r="L80" s="356">
        <f t="shared" si="55"/>
        <v>1.0103104999999999</v>
      </c>
      <c r="M80" s="336">
        <f t="shared" si="56"/>
        <v>1.2014965</v>
      </c>
      <c r="N80" s="340">
        <f t="shared" si="57"/>
        <v>191.46550169469299</v>
      </c>
      <c r="O80" s="341">
        <f t="shared" si="58"/>
        <v>0</v>
      </c>
    </row>
    <row r="81" spans="1:15" ht="15.95" customHeight="1" x14ac:dyDescent="0.25">
      <c r="A81" s="464"/>
      <c r="B81" s="55" t="s">
        <v>57</v>
      </c>
      <c r="C81" s="56">
        <v>90.963999999999999</v>
      </c>
      <c r="D81" s="57">
        <v>20.2286</v>
      </c>
      <c r="E81" s="58">
        <v>1.6760999999999999</v>
      </c>
      <c r="F81" s="21">
        <v>60.672899999999998</v>
      </c>
      <c r="G81" s="27">
        <v>2.2999999999999998</v>
      </c>
      <c r="H81" s="59">
        <v>1.0550999999999999</v>
      </c>
      <c r="I81" s="59">
        <v>37.630800000000001</v>
      </c>
      <c r="J81" s="24">
        <f t="shared" si="42"/>
        <v>214.5275</v>
      </c>
      <c r="K81" s="355">
        <f t="shared" si="54"/>
        <v>0.7666866</v>
      </c>
      <c r="L81" s="356">
        <f t="shared" si="55"/>
        <v>1.1010597</v>
      </c>
      <c r="M81" s="336">
        <f t="shared" si="56"/>
        <v>2.9749916999999999</v>
      </c>
      <c r="N81" s="340">
        <f t="shared" si="57"/>
        <v>214.52749795426001</v>
      </c>
      <c r="O81" s="341">
        <f t="shared" si="58"/>
        <v>0</v>
      </c>
    </row>
    <row r="82" spans="1:15" ht="15.95" customHeight="1" x14ac:dyDescent="0.25">
      <c r="A82" s="464"/>
      <c r="B82" s="61" t="s">
        <v>31</v>
      </c>
      <c r="C82" s="56">
        <v>90.963999999999999</v>
      </c>
      <c r="D82" s="57">
        <v>20.2286</v>
      </c>
      <c r="E82" s="58">
        <v>1.6760999999999999</v>
      </c>
      <c r="F82" s="21">
        <v>60.672899999999998</v>
      </c>
      <c r="G82" s="27">
        <v>2.2999999999999998</v>
      </c>
      <c r="H82" s="59">
        <v>2.0091999999999999</v>
      </c>
      <c r="I82" s="59">
        <v>28.217700000000001</v>
      </c>
      <c r="J82" s="24">
        <f t="shared" si="42"/>
        <v>206.0685</v>
      </c>
      <c r="K82" s="355">
        <f t="shared" si="54"/>
        <v>0.75941340000000002</v>
      </c>
      <c r="L82" s="356">
        <f t="shared" si="55"/>
        <v>1.0677734999999999</v>
      </c>
      <c r="M82" s="336">
        <f t="shared" si="56"/>
        <v>2.3244845999999999</v>
      </c>
      <c r="N82" s="340">
        <f t="shared" si="57"/>
        <v>206.068505746509</v>
      </c>
      <c r="O82" s="341">
        <f t="shared" si="58"/>
        <v>0</v>
      </c>
    </row>
    <row r="83" spans="1:15" ht="15.95" customHeight="1" x14ac:dyDescent="0.25">
      <c r="A83" s="464"/>
      <c r="B83" s="61" t="s">
        <v>32</v>
      </c>
      <c r="C83" s="56">
        <v>90.963999999999999</v>
      </c>
      <c r="D83" s="57">
        <v>20.2286</v>
      </c>
      <c r="E83" s="58">
        <v>1.6760999999999999</v>
      </c>
      <c r="F83" s="21">
        <v>60.672899999999998</v>
      </c>
      <c r="G83" s="27">
        <v>2.2999999999999998</v>
      </c>
      <c r="H83" s="59">
        <v>0.86439999999999995</v>
      </c>
      <c r="I83" s="59">
        <v>30.1</v>
      </c>
      <c r="J83" s="24">
        <f t="shared" si="42"/>
        <v>206.80600000000001</v>
      </c>
      <c r="K83" s="355">
        <f t="shared" si="54"/>
        <v>0.76006549999999995</v>
      </c>
      <c r="L83" s="356">
        <f t="shared" si="55"/>
        <v>1.0706754999999999</v>
      </c>
      <c r="M83" s="336">
        <f t="shared" si="56"/>
        <v>2.3811992000000002</v>
      </c>
      <c r="N83" s="340">
        <f t="shared" si="57"/>
        <v>206.80598942098601</v>
      </c>
      <c r="O83" s="341">
        <f t="shared" si="58"/>
        <v>0</v>
      </c>
    </row>
    <row r="84" spans="1:15" ht="15.95" customHeight="1" x14ac:dyDescent="0.25">
      <c r="A84" s="464"/>
      <c r="B84" s="61" t="s">
        <v>33</v>
      </c>
      <c r="C84" s="29">
        <v>90.963999999999999</v>
      </c>
      <c r="D84" s="59">
        <v>20.2286</v>
      </c>
      <c r="E84" s="62">
        <v>1.6760999999999999</v>
      </c>
      <c r="F84" s="21">
        <v>60.672899999999998</v>
      </c>
      <c r="G84" s="27">
        <v>2.2999999999999998</v>
      </c>
      <c r="H84" s="59">
        <v>0.72470000000000001</v>
      </c>
      <c r="I84" s="59">
        <v>10.197699999999999</v>
      </c>
      <c r="J84" s="24">
        <f t="shared" si="42"/>
        <v>186.76400000000001</v>
      </c>
      <c r="K84" s="355">
        <f t="shared" si="54"/>
        <v>0.7409867</v>
      </c>
      <c r="L84" s="356">
        <f t="shared" si="55"/>
        <v>0.99181010000000003</v>
      </c>
      <c r="M84" s="336">
        <f t="shared" si="56"/>
        <v>0.83994559999999996</v>
      </c>
      <c r="N84" s="340">
        <f t="shared" si="57"/>
        <v>186.76400006252001</v>
      </c>
      <c r="O84" s="341">
        <f t="shared" si="58"/>
        <v>0</v>
      </c>
    </row>
    <row r="85" spans="1:15" ht="15.95" customHeight="1" x14ac:dyDescent="0.25">
      <c r="A85" s="464"/>
      <c r="B85" s="61" t="s">
        <v>34</v>
      </c>
      <c r="C85" s="56">
        <v>90.963999999999999</v>
      </c>
      <c r="D85" s="57">
        <v>20.2286</v>
      </c>
      <c r="E85" s="58">
        <v>1.6760999999999999</v>
      </c>
      <c r="F85" s="21">
        <v>60.672899999999998</v>
      </c>
      <c r="G85" s="27">
        <v>2.2999999999999998</v>
      </c>
      <c r="H85" s="59">
        <v>0.6764</v>
      </c>
      <c r="I85" s="59">
        <v>21.889099999999999</v>
      </c>
      <c r="J85" s="24">
        <f t="shared" si="42"/>
        <v>198.40710000000001</v>
      </c>
      <c r="K85" s="355">
        <f t="shared" si="54"/>
        <v>0.75242330000000002</v>
      </c>
      <c r="L85" s="356">
        <f t="shared" si="55"/>
        <v>1.0376258</v>
      </c>
      <c r="M85" s="336">
        <f t="shared" si="56"/>
        <v>1.7353137999999999</v>
      </c>
      <c r="N85" s="340">
        <f t="shared" si="57"/>
        <v>198.40710712857901</v>
      </c>
      <c r="O85" s="341">
        <f t="shared" si="58"/>
        <v>0</v>
      </c>
    </row>
    <row r="86" spans="1:15" ht="15.95" customHeight="1" x14ac:dyDescent="0.25">
      <c r="A86" s="464"/>
      <c r="B86" s="61" t="s">
        <v>35</v>
      </c>
      <c r="C86" s="29">
        <v>90.963999999999999</v>
      </c>
      <c r="D86" s="59">
        <v>20.2286</v>
      </c>
      <c r="E86" s="62">
        <v>1.6760999999999999</v>
      </c>
      <c r="F86" s="21">
        <v>60.672899999999998</v>
      </c>
      <c r="G86" s="27">
        <v>2.2999999999999998</v>
      </c>
      <c r="H86" s="59">
        <v>1.1099000000000001</v>
      </c>
      <c r="I86" s="59">
        <v>17.543800000000001</v>
      </c>
      <c r="J86" s="24">
        <f t="shared" si="42"/>
        <v>194.49529999999999</v>
      </c>
      <c r="K86" s="355">
        <f t="shared" si="54"/>
        <v>0.74869520000000001</v>
      </c>
      <c r="L86" s="356">
        <f t="shared" si="55"/>
        <v>1.0222328000000001</v>
      </c>
      <c r="M86" s="336">
        <f t="shared" si="56"/>
        <v>1.4344916999999999</v>
      </c>
      <c r="N86" s="340">
        <f t="shared" si="57"/>
        <v>194.495289785203</v>
      </c>
      <c r="O86" s="341">
        <f t="shared" si="58"/>
        <v>0</v>
      </c>
    </row>
    <row r="87" spans="1:15" ht="15.95" customHeight="1" thickBot="1" x14ac:dyDescent="0.3">
      <c r="A87" s="464"/>
      <c r="B87" s="63" t="s">
        <v>54</v>
      </c>
      <c r="C87" s="64">
        <v>90.963999999999999</v>
      </c>
      <c r="D87" s="67">
        <v>20.2286</v>
      </c>
      <c r="E87" s="66">
        <v>1.6760999999999999</v>
      </c>
      <c r="F87" s="21">
        <v>60.672899999999998</v>
      </c>
      <c r="G87" s="27">
        <v>2.2999999999999998</v>
      </c>
      <c r="H87" s="67">
        <v>0.70009999999999994</v>
      </c>
      <c r="I87" s="67">
        <v>16.385999999999999</v>
      </c>
      <c r="J87" s="24">
        <f t="shared" si="42"/>
        <v>192.92769999999999</v>
      </c>
      <c r="K87" s="355">
        <f t="shared" si="54"/>
        <v>0.74716959999999999</v>
      </c>
      <c r="L87" s="356">
        <f t="shared" si="55"/>
        <v>1.0160643</v>
      </c>
      <c r="M87" s="336">
        <f t="shared" si="56"/>
        <v>1.3139414</v>
      </c>
      <c r="N87" s="340">
        <f t="shared" si="57"/>
        <v>192.92771181174299</v>
      </c>
      <c r="O87" s="341">
        <f t="shared" si="58"/>
        <v>0</v>
      </c>
    </row>
    <row r="88" spans="1:15" ht="19.5" customHeight="1" thickBot="1" x14ac:dyDescent="0.3">
      <c r="A88" s="464"/>
      <c r="B88" s="68" t="s">
        <v>36</v>
      </c>
      <c r="C88" s="114"/>
      <c r="D88" s="70"/>
      <c r="E88" s="101"/>
      <c r="F88" s="69"/>
      <c r="G88" s="70"/>
      <c r="H88" s="70"/>
      <c r="I88" s="72"/>
      <c r="J88" s="73"/>
      <c r="K88" s="360"/>
      <c r="L88" s="361"/>
      <c r="M88" s="342"/>
      <c r="N88" s="340"/>
      <c r="O88" s="340"/>
    </row>
    <row r="89" spans="1:15" ht="19.5" customHeight="1" x14ac:dyDescent="0.25">
      <c r="A89" s="464"/>
      <c r="B89" s="74" t="s">
        <v>37</v>
      </c>
      <c r="C89" s="115">
        <v>91.678899999999999</v>
      </c>
      <c r="D89" s="103">
        <v>12.675700000000001</v>
      </c>
      <c r="E89" s="116">
        <v>1.0503</v>
      </c>
      <c r="F89" s="117">
        <v>61.149900000000002</v>
      </c>
      <c r="G89" s="118">
        <v>1.4412</v>
      </c>
      <c r="H89" s="103">
        <v>0.63849999999999996</v>
      </c>
      <c r="I89" s="103">
        <v>16.307700000000001</v>
      </c>
      <c r="J89" s="24">
        <f t="shared" si="42"/>
        <v>184.94220000000001</v>
      </c>
      <c r="K89" s="355">
        <f t="shared" ref="K89:K90" si="59">(($C$71+$D$71+$E$71+$F$71+$G$71)/$J$71*(C89+D89+E89+F89+G89)/($C$71+$D$71+$E$71+$F$71+$G$71)+(1-($C$71+$D$71+$E$71+$F$71+$G$71)/$J$71)*M89)/(($C$71+$D$71+$E$71+$F$71+$G$71)/$J$71*1+(1-($C$71+$D$71+$E$71+$F$71+$G$71)/$J$71)*M89)</f>
        <v>0.71663160000000004</v>
      </c>
      <c r="L89" s="356">
        <f t="shared" si="55"/>
        <v>1.0155137999999999</v>
      </c>
      <c r="M89" s="336">
        <f t="shared" ref="M89:M90" si="60">(H89+I89)/($H$71+$I$71)</f>
        <v>1.3031828999999999</v>
      </c>
      <c r="N89" s="340">
        <f t="shared" ref="N89:N90" si="61">$J$71*K89*L89</f>
        <v>184.94219660331601</v>
      </c>
      <c r="O89" s="341">
        <f t="shared" ref="O89:O90" si="62">J89-N89</f>
        <v>0</v>
      </c>
    </row>
    <row r="90" spans="1:15" ht="24" customHeight="1" thickBot="1" x14ac:dyDescent="0.3">
      <c r="A90" s="464"/>
      <c r="B90" s="106" t="s">
        <v>38</v>
      </c>
      <c r="C90" s="107">
        <v>28.359400000000001</v>
      </c>
      <c r="D90" s="79">
        <v>21.707999999999998</v>
      </c>
      <c r="E90" s="108">
        <v>0.5181</v>
      </c>
      <c r="F90" s="117">
        <v>18.915600000000001</v>
      </c>
      <c r="G90" s="119">
        <v>0.71099999999999997</v>
      </c>
      <c r="H90" s="109">
        <v>0.22270000000000001</v>
      </c>
      <c r="I90" s="109">
        <v>3.1301000000000001</v>
      </c>
      <c r="J90" s="24">
        <f t="shared" si="42"/>
        <v>73.564899999999994</v>
      </c>
      <c r="K90" s="355">
        <f t="shared" si="59"/>
        <v>0.3009059</v>
      </c>
      <c r="L90" s="356">
        <f t="shared" si="55"/>
        <v>0.96202359999999998</v>
      </c>
      <c r="M90" s="336">
        <f t="shared" si="60"/>
        <v>0.25783430000000002</v>
      </c>
      <c r="N90" s="340">
        <f t="shared" si="61"/>
        <v>73.564901339983095</v>
      </c>
      <c r="O90" s="341">
        <f t="shared" si="62"/>
        <v>0</v>
      </c>
    </row>
    <row r="91" spans="1:15" ht="32.25" customHeight="1" thickBot="1" x14ac:dyDescent="0.3">
      <c r="A91" s="464"/>
      <c r="B91" s="487" t="s">
        <v>45</v>
      </c>
      <c r="C91" s="468"/>
      <c r="D91" s="468"/>
      <c r="E91" s="468"/>
      <c r="F91" s="468"/>
      <c r="G91" s="468"/>
      <c r="H91" s="468"/>
      <c r="I91" s="468"/>
      <c r="J91" s="468"/>
      <c r="K91" s="374"/>
      <c r="L91" s="375"/>
      <c r="M91" s="342"/>
      <c r="N91" s="340"/>
      <c r="O91" s="340"/>
    </row>
    <row r="92" spans="1:15" ht="21.75" customHeight="1" thickBot="1" x14ac:dyDescent="0.3">
      <c r="A92" s="464"/>
      <c r="B92" s="13" t="s">
        <v>40</v>
      </c>
      <c r="C92" s="84">
        <v>186.73589999999999</v>
      </c>
      <c r="D92" s="82">
        <v>42.654200000000003</v>
      </c>
      <c r="E92" s="83">
        <v>3.3260999999999998</v>
      </c>
      <c r="F92" s="84">
        <v>124.5528</v>
      </c>
      <c r="G92" s="82">
        <v>2.2999999999999998</v>
      </c>
      <c r="H92" s="82">
        <v>1.3492999999999999</v>
      </c>
      <c r="I92" s="82">
        <v>18.04</v>
      </c>
      <c r="J92" s="17">
        <f>SUM(C92:I92)</f>
        <v>378.95830000000001</v>
      </c>
      <c r="K92" s="349"/>
      <c r="L92" s="352"/>
      <c r="M92" s="342"/>
      <c r="N92" s="340"/>
      <c r="O92" s="340"/>
    </row>
    <row r="93" spans="1:15" ht="15.75" customHeight="1" x14ac:dyDescent="0.25">
      <c r="A93" s="464"/>
      <c r="B93" s="85" t="s">
        <v>15</v>
      </c>
      <c r="C93" s="110">
        <v>140.05189999999999</v>
      </c>
      <c r="D93" s="44">
        <v>42.654200000000003</v>
      </c>
      <c r="E93" s="111">
        <v>3.3260999999999998</v>
      </c>
      <c r="F93" s="75">
        <v>93.414599999999993</v>
      </c>
      <c r="G93" s="44">
        <v>2.2999999999999998</v>
      </c>
      <c r="H93" s="44">
        <v>1.4790000000000001</v>
      </c>
      <c r="I93" s="44">
        <v>17.633800000000001</v>
      </c>
      <c r="J93" s="24">
        <f t="shared" ref="J93:J118" si="63">SUM(C93:I93)</f>
        <v>300.8596</v>
      </c>
      <c r="K93" s="353">
        <f t="shared" ref="K93" si="64">(($C$92+$D$92+$E$92+$F$92+$G$92)/$J$92*(C93+D93+E93+F93+G93)/($C$92+$D$92+$E$92+$F$92+$G$92)+(1-($C$92+$D$92+$E$92+$F$92+$G$92)/$J$92)*M93)/(($C$92+$D$92+$E$92+$F$92+$G$92)/$J$92*1+(1-($C$92+$D$92+$E$92+$F$92+$G$92)/$J$92)*M93)</f>
        <v>0.79449179999999997</v>
      </c>
      <c r="L93" s="354">
        <f t="shared" ref="L93" si="65">($C$92+$D$92+$E$92+$F$92+$G$92)/$J$92*1+(1-($C$92+$D$92+$E$92+$F$92+$G$92)/$J$92)*M93</f>
        <v>0.9992704</v>
      </c>
      <c r="M93" s="336">
        <f>(H93+I93)/($H$92+$I$92)</f>
        <v>0.98573960000000005</v>
      </c>
      <c r="N93" s="340">
        <f>$J$92*K93*L93</f>
        <v>300.85959446246397</v>
      </c>
      <c r="O93" s="341">
        <f t="shared" ref="O93" si="66">J93-N93</f>
        <v>0</v>
      </c>
    </row>
    <row r="94" spans="1:15" ht="21" customHeight="1" x14ac:dyDescent="0.25">
      <c r="A94" s="464"/>
      <c r="B94" s="25" t="s">
        <v>16</v>
      </c>
      <c r="C94" s="26">
        <v>140.05189999999999</v>
      </c>
      <c r="D94" s="27">
        <v>42.654200000000003</v>
      </c>
      <c r="E94" s="28">
        <v>3.3260999999999998</v>
      </c>
      <c r="F94" s="88">
        <v>93.414599999999993</v>
      </c>
      <c r="G94" s="27">
        <v>2.2999999999999998</v>
      </c>
      <c r="H94" s="27">
        <v>1.2410000000000001</v>
      </c>
      <c r="I94" s="27">
        <v>24.790099999999999</v>
      </c>
      <c r="J94" s="24">
        <f t="shared" si="63"/>
        <v>307.77789999999999</v>
      </c>
      <c r="K94" s="353">
        <f t="shared" ref="K94:K98" si="67">(($C$92+$D$92+$E$92+$F$92+$G$92)/$J$92*(C94+D94+E94+F94+G94)/($C$92+$D$92+$E$92+$F$92+$G$92)+(1-($C$92+$D$92+$E$92+$F$92+$G$92)/$J$92)*M94)/(($C$92+$D$92+$E$92+$F$92+$G$92)/$J$92*1+(1-($C$92+$D$92+$E$92+$F$92+$G$92)/$J$92)*M94)</f>
        <v>0.79817899999999997</v>
      </c>
      <c r="L94" s="354">
        <f t="shared" ref="L94:L98" si="68">($C$92+$D$92+$E$92+$F$92+$G$92)/$J$92*1+(1-($C$92+$D$92+$E$92+$F$92+$G$92)/$J$92)*M94</f>
        <v>1.0175265</v>
      </c>
      <c r="M94" s="336">
        <f t="shared" ref="M94:M98" si="69">(H94+I94)/($H$92+$I$92)</f>
        <v>1.3425498</v>
      </c>
      <c r="N94" s="340">
        <f t="shared" ref="N94:N98" si="70">$J$92*K94*L94</f>
        <v>307.77791231083398</v>
      </c>
      <c r="O94" s="341">
        <f t="shared" ref="O94:O98" si="71">J94-N94</f>
        <v>0</v>
      </c>
    </row>
    <row r="95" spans="1:15" ht="20.25" customHeight="1" x14ac:dyDescent="0.25">
      <c r="A95" s="464"/>
      <c r="B95" s="30" t="s">
        <v>17</v>
      </c>
      <c r="C95" s="26">
        <v>140.05189999999999</v>
      </c>
      <c r="D95" s="27">
        <v>42.654200000000003</v>
      </c>
      <c r="E95" s="28">
        <v>3.3260999999999998</v>
      </c>
      <c r="F95" s="88">
        <v>93.414599999999993</v>
      </c>
      <c r="G95" s="27">
        <v>2.2999999999999998</v>
      </c>
      <c r="H95" s="27">
        <v>1.7796000000000001</v>
      </c>
      <c r="I95" s="27">
        <v>30.535799999999998</v>
      </c>
      <c r="J95" s="24">
        <f t="shared" si="63"/>
        <v>314.06220000000002</v>
      </c>
      <c r="K95" s="353">
        <f t="shared" si="67"/>
        <v>0.8014154</v>
      </c>
      <c r="L95" s="354">
        <f t="shared" si="68"/>
        <v>1.0341096000000001</v>
      </c>
      <c r="M95" s="336">
        <f t="shared" si="69"/>
        <v>1.6666615</v>
      </c>
      <c r="N95" s="340">
        <f t="shared" si="70"/>
        <v>314.06220602619197</v>
      </c>
      <c r="O95" s="341">
        <f t="shared" si="71"/>
        <v>0</v>
      </c>
    </row>
    <row r="96" spans="1:15" ht="19.5" customHeight="1" x14ac:dyDescent="0.25">
      <c r="A96" s="464"/>
      <c r="B96" s="25" t="s">
        <v>18</v>
      </c>
      <c r="C96" s="26">
        <v>140.05189999999999</v>
      </c>
      <c r="D96" s="27">
        <v>42.654200000000003</v>
      </c>
      <c r="E96" s="28">
        <v>3.3260999999999998</v>
      </c>
      <c r="F96" s="88">
        <v>93.414599999999993</v>
      </c>
      <c r="G96" s="27">
        <v>2.2999999999999998</v>
      </c>
      <c r="H96" s="27">
        <v>0.62360000000000004</v>
      </c>
      <c r="I96" s="27">
        <v>30.6448</v>
      </c>
      <c r="J96" s="24">
        <f t="shared" si="63"/>
        <v>313.01519999999999</v>
      </c>
      <c r="K96" s="353">
        <f t="shared" si="67"/>
        <v>0.80088340000000002</v>
      </c>
      <c r="L96" s="354">
        <f t="shared" si="68"/>
        <v>1.0313467000000001</v>
      </c>
      <c r="M96" s="336">
        <f t="shared" si="69"/>
        <v>1.6126627</v>
      </c>
      <c r="N96" s="340">
        <f t="shared" si="70"/>
        <v>313.01517946630702</v>
      </c>
      <c r="O96" s="341">
        <f t="shared" si="71"/>
        <v>0</v>
      </c>
    </row>
    <row r="97" spans="1:15" ht="22.5" customHeight="1" x14ac:dyDescent="0.25">
      <c r="A97" s="464"/>
      <c r="B97" s="425" t="s">
        <v>19</v>
      </c>
      <c r="C97" s="426">
        <v>126.0467</v>
      </c>
      <c r="D97" s="427">
        <v>42.654200000000003</v>
      </c>
      <c r="E97" s="428">
        <v>3.3260999999999998</v>
      </c>
      <c r="F97" s="429">
        <v>84.0732</v>
      </c>
      <c r="G97" s="430">
        <v>2.2999999999999998</v>
      </c>
      <c r="H97" s="427">
        <v>1.3492999999999999</v>
      </c>
      <c r="I97" s="427">
        <v>18.04</v>
      </c>
      <c r="J97" s="310">
        <f t="shared" si="63"/>
        <v>277.78949999999998</v>
      </c>
      <c r="K97" s="353">
        <f t="shared" si="67"/>
        <v>0.73303450000000003</v>
      </c>
      <c r="L97" s="354">
        <f t="shared" si="68"/>
        <v>1</v>
      </c>
      <c r="M97" s="336">
        <f t="shared" si="69"/>
        <v>1</v>
      </c>
      <c r="N97" s="340">
        <f t="shared" si="70"/>
        <v>277.78950796135001</v>
      </c>
      <c r="O97" s="341">
        <f t="shared" si="71"/>
        <v>0</v>
      </c>
    </row>
    <row r="98" spans="1:15" ht="36.75" customHeight="1" thickBot="1" x14ac:dyDescent="0.3">
      <c r="A98" s="464"/>
      <c r="B98" s="90" t="s">
        <v>46</v>
      </c>
      <c r="C98" s="33">
        <v>136.67019999999999</v>
      </c>
      <c r="D98" s="91">
        <v>57.747599999999998</v>
      </c>
      <c r="E98" s="35">
        <v>3.4457</v>
      </c>
      <c r="F98" s="36">
        <v>91.159099999999995</v>
      </c>
      <c r="G98" s="27">
        <v>2.2999999999999998</v>
      </c>
      <c r="H98" s="37">
        <v>5.2252000000000001</v>
      </c>
      <c r="I98" s="37">
        <v>29.236999999999998</v>
      </c>
      <c r="J98" s="24">
        <f t="shared" si="63"/>
        <v>325.78480000000002</v>
      </c>
      <c r="K98" s="353">
        <f t="shared" si="67"/>
        <v>0.82679950000000002</v>
      </c>
      <c r="L98" s="354">
        <f t="shared" si="68"/>
        <v>1.0397746000000001</v>
      </c>
      <c r="M98" s="336">
        <f t="shared" si="69"/>
        <v>1.7773824</v>
      </c>
      <c r="N98" s="340">
        <f t="shared" si="70"/>
        <v>325.78481138035499</v>
      </c>
      <c r="O98" s="341">
        <f t="shared" si="71"/>
        <v>0</v>
      </c>
    </row>
    <row r="99" spans="1:15" ht="20.25" customHeight="1" thickBot="1" x14ac:dyDescent="0.3">
      <c r="A99" s="464"/>
      <c r="B99" s="13" t="s">
        <v>44</v>
      </c>
      <c r="C99" s="94">
        <v>173.2647</v>
      </c>
      <c r="D99" s="95">
        <v>34.9666</v>
      </c>
      <c r="E99" s="120">
        <v>1.6760999999999999</v>
      </c>
      <c r="F99" s="94">
        <v>115.5675</v>
      </c>
      <c r="G99" s="95">
        <v>2.2999999999999998</v>
      </c>
      <c r="H99" s="95">
        <v>0.95840000000000003</v>
      </c>
      <c r="I99" s="96">
        <v>12.045299999999999</v>
      </c>
      <c r="J99" s="17">
        <f>SUM(C99:I99)</f>
        <v>340.77859999999998</v>
      </c>
      <c r="K99" s="349"/>
      <c r="L99" s="352"/>
      <c r="M99" s="342"/>
      <c r="N99" s="340"/>
      <c r="O99" s="340"/>
    </row>
    <row r="100" spans="1:15" ht="18" customHeight="1" x14ac:dyDescent="0.25">
      <c r="A100" s="464"/>
      <c r="B100" s="42" t="s">
        <v>22</v>
      </c>
      <c r="C100" s="43">
        <v>129.9485</v>
      </c>
      <c r="D100" s="22">
        <v>34.9666</v>
      </c>
      <c r="E100" s="45">
        <v>1.6760999999999999</v>
      </c>
      <c r="F100" s="21">
        <v>86.675700000000006</v>
      </c>
      <c r="G100" s="44">
        <v>2.2999999999999998</v>
      </c>
      <c r="H100" s="22">
        <v>2.3491</v>
      </c>
      <c r="I100" s="22">
        <v>15.3125</v>
      </c>
      <c r="J100" s="24">
        <f t="shared" si="63"/>
        <v>273.2285</v>
      </c>
      <c r="K100" s="353">
        <f>(($C$99+$D$99+$E$99+$F$99+$G$11)/$J$99*(C100+D100+E100+F100+G100)/($C$99+$D$99+$E$99+$F$99+$G$99)+(1-($C$99+$D$99+$E$99+$F$99+$G$99)/$J$99)*M100)/(($C$99+$D$99+$E$99+$F$99+$G$99)/$J$99*1+(1-($C$99+$D$99+$E$99+$F$99+$G$99)/$J$99)*M100)</f>
        <v>0.7909659</v>
      </c>
      <c r="L100" s="354">
        <f>($C$99+$D$99+$E$99+$F$99+$G$99)/$J$99*1+(1-($C$99+$D$99+$E$99+$F$99+$G$99)/$J$99)*M100</f>
        <v>1.0136684</v>
      </c>
      <c r="M100" s="336">
        <f t="shared" ref="M100" si="72">(H100+I100)/($H$99+$I$99)</f>
        <v>1.3581981000000001</v>
      </c>
      <c r="N100" s="340">
        <f>$J$99*K100*L100</f>
        <v>273.22849070445699</v>
      </c>
      <c r="O100" s="341">
        <f t="shared" ref="O100" si="73">J100-N100</f>
        <v>0</v>
      </c>
    </row>
    <row r="101" spans="1:15" ht="17.25" customHeight="1" x14ac:dyDescent="0.25">
      <c r="A101" s="464"/>
      <c r="B101" s="46" t="s">
        <v>23</v>
      </c>
      <c r="C101" s="26">
        <v>129.9485</v>
      </c>
      <c r="D101" s="27">
        <v>34.9666</v>
      </c>
      <c r="E101" s="28">
        <v>1.6760999999999999</v>
      </c>
      <c r="F101" s="21">
        <v>86.675700000000006</v>
      </c>
      <c r="G101" s="27">
        <v>2.2999999999999998</v>
      </c>
      <c r="H101" s="27">
        <v>0.83499999999999996</v>
      </c>
      <c r="I101" s="27">
        <v>26.171199999999999</v>
      </c>
      <c r="J101" s="24">
        <f t="shared" si="63"/>
        <v>282.57310000000001</v>
      </c>
      <c r="K101" s="353">
        <f t="shared" ref="K101:K115" si="74">(($C$99+$D$99+$E$99+$F$99+$G$11)/$J$99*(C101+D101+E101+F101+G101)/($C$99+$D$99+$E$99+$F$99+$G$99)+(1-($C$99+$D$99+$E$99+$F$99+$G$99)/$J$99)*M101)/(($C$99+$D$99+$E$99+$F$99+$G$99)/$J$99*1+(1-($C$99+$D$99+$E$99+$F$99+$G$99)/$J$99)*M101)</f>
        <v>0.7964717</v>
      </c>
      <c r="L101" s="354">
        <f t="shared" ref="L101:L118" si="75">($C$99+$D$99+$E$99+$F$99+$G$99)/$J$99*1+(1-($C$99+$D$99+$E$99+$F$99+$G$99)/$J$99)*M101</f>
        <v>1.0410896999999999</v>
      </c>
      <c r="M101" s="336">
        <f t="shared" ref="M101:M115" si="76">(H101+I101)/($H$99+$I$99)</f>
        <v>2.0768089000000001</v>
      </c>
      <c r="N101" s="340">
        <f t="shared" ref="N101:N115" si="77">$J$99*K101*L101</f>
        <v>282.57309823093499</v>
      </c>
      <c r="O101" s="341">
        <f t="shared" ref="O101:O115" si="78">J101-N101</f>
        <v>0</v>
      </c>
    </row>
    <row r="102" spans="1:15" ht="18.75" customHeight="1" x14ac:dyDescent="0.25">
      <c r="A102" s="464"/>
      <c r="B102" s="47" t="s">
        <v>97</v>
      </c>
      <c r="C102" s="26">
        <v>129.9485</v>
      </c>
      <c r="D102" s="27">
        <v>34.9666</v>
      </c>
      <c r="E102" s="48">
        <v>1.6760999999999999</v>
      </c>
      <c r="F102" s="21">
        <v>86.675700000000006</v>
      </c>
      <c r="G102" s="27">
        <v>2.2999999999999998</v>
      </c>
      <c r="H102" s="49">
        <v>0.50870000000000004</v>
      </c>
      <c r="I102" s="49">
        <v>24.683399999999999</v>
      </c>
      <c r="J102" s="24">
        <f t="shared" si="63"/>
        <v>280.75900000000001</v>
      </c>
      <c r="K102" s="353">
        <f t="shared" si="74"/>
        <v>0.79542559999999995</v>
      </c>
      <c r="L102" s="354">
        <f t="shared" si="75"/>
        <v>1.0357662999999999</v>
      </c>
      <c r="M102" s="336">
        <f t="shared" si="76"/>
        <v>1.9373024999999999</v>
      </c>
      <c r="N102" s="340">
        <f t="shared" si="77"/>
        <v>280.75897951552901</v>
      </c>
      <c r="O102" s="341">
        <f t="shared" si="78"/>
        <v>0</v>
      </c>
    </row>
    <row r="103" spans="1:15" ht="16.5" customHeight="1" x14ac:dyDescent="0.25">
      <c r="A103" s="482"/>
      <c r="B103" s="46" t="s">
        <v>25</v>
      </c>
      <c r="C103" s="26">
        <v>129.9485</v>
      </c>
      <c r="D103" s="27">
        <v>34.9666</v>
      </c>
      <c r="E103" s="28">
        <v>1.6760999999999999</v>
      </c>
      <c r="F103" s="21">
        <v>86.675700000000006</v>
      </c>
      <c r="G103" s="27">
        <v>2.2999999999999998</v>
      </c>
      <c r="H103" s="27">
        <v>2.4011999999999998</v>
      </c>
      <c r="I103" s="27">
        <v>19.636700000000001</v>
      </c>
      <c r="J103" s="24">
        <f t="shared" si="63"/>
        <v>277.60480000000001</v>
      </c>
      <c r="K103" s="353">
        <f t="shared" si="74"/>
        <v>0.79358099999999998</v>
      </c>
      <c r="L103" s="354">
        <f t="shared" si="75"/>
        <v>1.0265105000000001</v>
      </c>
      <c r="M103" s="336">
        <f t="shared" si="76"/>
        <v>1.6947407000000001</v>
      </c>
      <c r="N103" s="340">
        <f t="shared" si="77"/>
        <v>277.60480042594799</v>
      </c>
      <c r="O103" s="341">
        <f t="shared" si="78"/>
        <v>0</v>
      </c>
    </row>
    <row r="104" spans="1:15" ht="24" x14ac:dyDescent="0.25">
      <c r="A104" s="482"/>
      <c r="B104" s="46" t="s">
        <v>26</v>
      </c>
      <c r="C104" s="26">
        <v>129.9485</v>
      </c>
      <c r="D104" s="27">
        <v>34.9666</v>
      </c>
      <c r="E104" s="28">
        <v>1.6760999999999999</v>
      </c>
      <c r="F104" s="21">
        <v>86.675700000000006</v>
      </c>
      <c r="G104" s="27">
        <v>2.2999999999999998</v>
      </c>
      <c r="H104" s="27">
        <v>0.79900000000000004</v>
      </c>
      <c r="I104" s="27">
        <v>21.513000000000002</v>
      </c>
      <c r="J104" s="24">
        <f t="shared" si="63"/>
        <v>277.87889999999999</v>
      </c>
      <c r="K104" s="353">
        <f t="shared" si="74"/>
        <v>0.79374259999999996</v>
      </c>
      <c r="L104" s="354">
        <f t="shared" si="75"/>
        <v>1.0273148000000001</v>
      </c>
      <c r="M104" s="336">
        <f t="shared" si="76"/>
        <v>1.7158192999999999</v>
      </c>
      <c r="N104" s="340">
        <f t="shared" si="77"/>
        <v>277.87888567892401</v>
      </c>
      <c r="O104" s="341">
        <f t="shared" si="78"/>
        <v>0</v>
      </c>
    </row>
    <row r="105" spans="1:15" ht="19.5" customHeight="1" x14ac:dyDescent="0.25">
      <c r="A105" s="482"/>
      <c r="B105" s="100" t="s">
        <v>27</v>
      </c>
      <c r="C105" s="52">
        <v>129.9485</v>
      </c>
      <c r="D105" s="53">
        <v>34.9666</v>
      </c>
      <c r="E105" s="54">
        <v>1.6760999999999999</v>
      </c>
      <c r="F105" s="21">
        <v>86.675700000000006</v>
      </c>
      <c r="G105" s="27">
        <v>2.2999999999999998</v>
      </c>
      <c r="H105" s="53">
        <v>0.59089999999999998</v>
      </c>
      <c r="I105" s="53">
        <v>17.450099999999999</v>
      </c>
      <c r="J105" s="24">
        <f t="shared" si="63"/>
        <v>273.60789999999997</v>
      </c>
      <c r="K105" s="353">
        <f t="shared" si="74"/>
        <v>0.79119530000000005</v>
      </c>
      <c r="L105" s="354">
        <f t="shared" si="75"/>
        <v>1.0147816999999999</v>
      </c>
      <c r="M105" s="336">
        <f t="shared" si="76"/>
        <v>1.3873743999999999</v>
      </c>
      <c r="N105" s="340">
        <f t="shared" si="77"/>
        <v>273.60790448474899</v>
      </c>
      <c r="O105" s="341">
        <f t="shared" si="78"/>
        <v>0</v>
      </c>
    </row>
    <row r="106" spans="1:15" ht="15.75" customHeight="1" x14ac:dyDescent="0.25">
      <c r="A106" s="482"/>
      <c r="B106" s="431" t="s">
        <v>28</v>
      </c>
      <c r="C106" s="432">
        <v>129.9485</v>
      </c>
      <c r="D106" s="430">
        <v>34.9666</v>
      </c>
      <c r="E106" s="433">
        <v>1.6760999999999999</v>
      </c>
      <c r="F106" s="147">
        <v>86.675700000000006</v>
      </c>
      <c r="G106" s="430">
        <v>2.2999999999999998</v>
      </c>
      <c r="H106" s="430">
        <v>0.95840000000000003</v>
      </c>
      <c r="I106" s="430">
        <v>12.045299999999999</v>
      </c>
      <c r="J106" s="310">
        <f t="shared" si="63"/>
        <v>268.57060000000001</v>
      </c>
      <c r="K106" s="353">
        <f t="shared" si="74"/>
        <v>0.78810880000000005</v>
      </c>
      <c r="L106" s="354">
        <f t="shared" si="75"/>
        <v>1</v>
      </c>
      <c r="M106" s="336">
        <f t="shared" si="76"/>
        <v>1</v>
      </c>
      <c r="N106" s="340">
        <f t="shared" si="77"/>
        <v>268.57061351167999</v>
      </c>
      <c r="O106" s="341">
        <f t="shared" si="78"/>
        <v>0</v>
      </c>
    </row>
    <row r="107" spans="1:15" x14ac:dyDescent="0.25">
      <c r="A107" s="482"/>
      <c r="B107" s="55" t="s">
        <v>29</v>
      </c>
      <c r="C107" s="56">
        <v>129.9485</v>
      </c>
      <c r="D107" s="57">
        <v>34.9666</v>
      </c>
      <c r="E107" s="58">
        <v>1.6760999999999999</v>
      </c>
      <c r="F107" s="21">
        <v>86.675700000000006</v>
      </c>
      <c r="G107" s="27">
        <v>2.2999999999999998</v>
      </c>
      <c r="H107" s="59">
        <v>1.4298</v>
      </c>
      <c r="I107" s="59">
        <v>77.269099999999995</v>
      </c>
      <c r="J107" s="24">
        <f t="shared" si="63"/>
        <v>334.26580000000001</v>
      </c>
      <c r="K107" s="353">
        <f t="shared" si="74"/>
        <v>0.82235510000000001</v>
      </c>
      <c r="L107" s="354">
        <f t="shared" si="75"/>
        <v>1.1927797</v>
      </c>
      <c r="M107" s="336">
        <f t="shared" si="76"/>
        <v>6.0520389999999997</v>
      </c>
      <c r="N107" s="340">
        <f t="shared" si="77"/>
        <v>334.26579938263001</v>
      </c>
      <c r="O107" s="341">
        <f t="shared" si="78"/>
        <v>0</v>
      </c>
    </row>
    <row r="108" spans="1:15" ht="15.75" customHeight="1" x14ac:dyDescent="0.25">
      <c r="A108" s="482"/>
      <c r="B108" s="55" t="s">
        <v>30</v>
      </c>
      <c r="C108" s="56">
        <v>129.9485</v>
      </c>
      <c r="D108" s="57">
        <v>34.9666</v>
      </c>
      <c r="E108" s="58">
        <v>1.6760999999999999</v>
      </c>
      <c r="F108" s="21">
        <v>86.675700000000006</v>
      </c>
      <c r="G108" s="27">
        <v>2.2999999999999998</v>
      </c>
      <c r="H108" s="59">
        <v>1.0914999999999999</v>
      </c>
      <c r="I108" s="59">
        <v>14.532400000000001</v>
      </c>
      <c r="J108" s="24">
        <f t="shared" si="63"/>
        <v>271.19080000000002</v>
      </c>
      <c r="K108" s="353">
        <f t="shared" si="74"/>
        <v>0.78972549999999997</v>
      </c>
      <c r="L108" s="354">
        <f t="shared" si="75"/>
        <v>1.0076889</v>
      </c>
      <c r="M108" s="336">
        <f t="shared" si="76"/>
        <v>1.2014965</v>
      </c>
      <c r="N108" s="340">
        <f t="shared" si="77"/>
        <v>271.19079896220398</v>
      </c>
      <c r="O108" s="341">
        <f t="shared" si="78"/>
        <v>0</v>
      </c>
    </row>
    <row r="109" spans="1:15" ht="15.75" customHeight="1" x14ac:dyDescent="0.25">
      <c r="A109" s="482"/>
      <c r="B109" s="55" t="s">
        <v>57</v>
      </c>
      <c r="C109" s="56">
        <v>129.9485</v>
      </c>
      <c r="D109" s="57">
        <v>34.9666</v>
      </c>
      <c r="E109" s="58">
        <v>1.6760999999999999</v>
      </c>
      <c r="F109" s="21">
        <v>86.675700000000006</v>
      </c>
      <c r="G109" s="27">
        <v>2.2999999999999998</v>
      </c>
      <c r="H109" s="59">
        <v>1.0550999999999999</v>
      </c>
      <c r="I109" s="59">
        <v>37.630800000000001</v>
      </c>
      <c r="J109" s="24">
        <f t="shared" si="63"/>
        <v>294.25279999999998</v>
      </c>
      <c r="K109" s="353">
        <f t="shared" si="74"/>
        <v>0.80295850000000002</v>
      </c>
      <c r="L109" s="354">
        <f t="shared" si="75"/>
        <v>1.0753633</v>
      </c>
      <c r="M109" s="336">
        <f t="shared" si="76"/>
        <v>2.9749916999999999</v>
      </c>
      <c r="N109" s="340">
        <f t="shared" si="77"/>
        <v>294.25281416870598</v>
      </c>
      <c r="O109" s="341">
        <f t="shared" si="78"/>
        <v>0</v>
      </c>
    </row>
    <row r="110" spans="1:15" ht="16.5" customHeight="1" x14ac:dyDescent="0.25">
      <c r="A110" s="482"/>
      <c r="B110" s="61" t="s">
        <v>31</v>
      </c>
      <c r="C110" s="56">
        <v>129.9485</v>
      </c>
      <c r="D110" s="57">
        <v>34.9666</v>
      </c>
      <c r="E110" s="58">
        <v>1.6760999999999999</v>
      </c>
      <c r="F110" s="21">
        <v>86.675700000000006</v>
      </c>
      <c r="G110" s="27">
        <v>2.2999999999999998</v>
      </c>
      <c r="H110" s="59">
        <v>2.0091999999999999</v>
      </c>
      <c r="I110" s="59">
        <v>28.217700000000001</v>
      </c>
      <c r="J110" s="24">
        <f t="shared" si="63"/>
        <v>285.79379999999998</v>
      </c>
      <c r="K110" s="353">
        <f t="shared" si="74"/>
        <v>0.79830270000000003</v>
      </c>
      <c r="L110" s="354">
        <f t="shared" si="75"/>
        <v>1.0505407</v>
      </c>
      <c r="M110" s="336">
        <f t="shared" si="76"/>
        <v>2.3244845999999999</v>
      </c>
      <c r="N110" s="340">
        <f t="shared" si="77"/>
        <v>285.79379475476497</v>
      </c>
      <c r="O110" s="341">
        <f t="shared" si="78"/>
        <v>0</v>
      </c>
    </row>
    <row r="111" spans="1:15" ht="16.5" customHeight="1" x14ac:dyDescent="0.25">
      <c r="A111" s="482"/>
      <c r="B111" s="61" t="s">
        <v>32</v>
      </c>
      <c r="C111" s="56">
        <v>129.9485</v>
      </c>
      <c r="D111" s="57">
        <v>34.9666</v>
      </c>
      <c r="E111" s="58">
        <v>1.6760999999999999</v>
      </c>
      <c r="F111" s="21">
        <v>86.675700000000006</v>
      </c>
      <c r="G111" s="27">
        <v>2.2999999999999998</v>
      </c>
      <c r="H111" s="59">
        <v>0.86439999999999995</v>
      </c>
      <c r="I111" s="59">
        <v>30.1</v>
      </c>
      <c r="J111" s="24">
        <f t="shared" si="63"/>
        <v>286.53129999999999</v>
      </c>
      <c r="K111" s="353">
        <f t="shared" si="74"/>
        <v>0.79871729999999996</v>
      </c>
      <c r="L111" s="354">
        <f t="shared" si="75"/>
        <v>1.0527048999999999</v>
      </c>
      <c r="M111" s="336">
        <f t="shared" si="76"/>
        <v>2.3811992000000002</v>
      </c>
      <c r="N111" s="340">
        <f t="shared" si="77"/>
        <v>286.531286725391</v>
      </c>
      <c r="O111" s="341">
        <f t="shared" si="78"/>
        <v>0</v>
      </c>
    </row>
    <row r="112" spans="1:15" ht="16.5" customHeight="1" x14ac:dyDescent="0.25">
      <c r="A112" s="482"/>
      <c r="B112" s="61" t="s">
        <v>33</v>
      </c>
      <c r="C112" s="56">
        <v>129.9485</v>
      </c>
      <c r="D112" s="57">
        <v>34.9666</v>
      </c>
      <c r="E112" s="58">
        <v>1.6760999999999999</v>
      </c>
      <c r="F112" s="21">
        <v>86.675700000000006</v>
      </c>
      <c r="G112" s="27">
        <v>2.2999999999999998</v>
      </c>
      <c r="H112" s="59">
        <v>0.72470000000000001</v>
      </c>
      <c r="I112" s="59">
        <v>10.197699999999999</v>
      </c>
      <c r="J112" s="24">
        <f t="shared" si="63"/>
        <v>266.48930000000001</v>
      </c>
      <c r="K112" s="353">
        <f t="shared" si="74"/>
        <v>0.78680669999999997</v>
      </c>
      <c r="L112" s="354">
        <f t="shared" si="75"/>
        <v>0.99389249999999996</v>
      </c>
      <c r="M112" s="336">
        <f t="shared" si="76"/>
        <v>0.83994559999999996</v>
      </c>
      <c r="N112" s="340">
        <f t="shared" si="77"/>
        <v>266.48930074222801</v>
      </c>
      <c r="O112" s="341">
        <f t="shared" si="78"/>
        <v>0</v>
      </c>
    </row>
    <row r="113" spans="1:16" ht="15.75" customHeight="1" x14ac:dyDescent="0.25">
      <c r="A113" s="482"/>
      <c r="B113" s="61" t="s">
        <v>34</v>
      </c>
      <c r="C113" s="56">
        <v>129.9485</v>
      </c>
      <c r="D113" s="57">
        <v>34.9666</v>
      </c>
      <c r="E113" s="58">
        <v>1.6760999999999999</v>
      </c>
      <c r="F113" s="21">
        <v>86.675700000000006</v>
      </c>
      <c r="G113" s="27">
        <v>2.2999999999999998</v>
      </c>
      <c r="H113" s="59">
        <v>0.6764</v>
      </c>
      <c r="I113" s="59">
        <v>21.889099999999999</v>
      </c>
      <c r="J113" s="24">
        <f t="shared" si="63"/>
        <v>278.13240000000002</v>
      </c>
      <c r="K113" s="353">
        <f t="shared" si="74"/>
        <v>0.79389189999999998</v>
      </c>
      <c r="L113" s="354">
        <f t="shared" si="75"/>
        <v>1.0280587000000001</v>
      </c>
      <c r="M113" s="336">
        <f t="shared" si="76"/>
        <v>1.7353137999999999</v>
      </c>
      <c r="N113" s="340">
        <f t="shared" si="77"/>
        <v>278.13240937830602</v>
      </c>
      <c r="O113" s="341">
        <f t="shared" si="78"/>
        <v>0</v>
      </c>
    </row>
    <row r="114" spans="1:16" ht="16.5" customHeight="1" x14ac:dyDescent="0.25">
      <c r="A114" s="482"/>
      <c r="B114" s="61" t="s">
        <v>35</v>
      </c>
      <c r="C114" s="29">
        <v>129.9485</v>
      </c>
      <c r="D114" s="59">
        <v>34.9666</v>
      </c>
      <c r="E114" s="62">
        <v>1.6760999999999999</v>
      </c>
      <c r="F114" s="21">
        <v>86.675700000000006</v>
      </c>
      <c r="G114" s="27">
        <v>2.2999999999999998</v>
      </c>
      <c r="H114" s="59">
        <v>1.1099000000000001</v>
      </c>
      <c r="I114" s="59">
        <v>17.543800000000001</v>
      </c>
      <c r="J114" s="24">
        <f t="shared" si="63"/>
        <v>274.22059999999999</v>
      </c>
      <c r="K114" s="353">
        <f t="shared" si="74"/>
        <v>0.79156459999999995</v>
      </c>
      <c r="L114" s="354">
        <f t="shared" si="75"/>
        <v>1.0165797000000001</v>
      </c>
      <c r="M114" s="336">
        <f t="shared" si="76"/>
        <v>1.4344916999999999</v>
      </c>
      <c r="N114" s="340">
        <f t="shared" si="77"/>
        <v>274.22062169243299</v>
      </c>
      <c r="O114" s="341">
        <f t="shared" si="78"/>
        <v>0</v>
      </c>
    </row>
    <row r="115" spans="1:16" ht="15.75" thickBot="1" x14ac:dyDescent="0.3">
      <c r="A115" s="482"/>
      <c r="B115" s="63" t="s">
        <v>54</v>
      </c>
      <c r="C115" s="64">
        <v>129.9485</v>
      </c>
      <c r="D115" s="67">
        <v>34.9666</v>
      </c>
      <c r="E115" s="66">
        <v>1.6760999999999999</v>
      </c>
      <c r="F115" s="21">
        <v>86.675700000000006</v>
      </c>
      <c r="G115" s="27">
        <v>2.2999999999999998</v>
      </c>
      <c r="H115" s="67">
        <v>0.70009999999999994</v>
      </c>
      <c r="I115" s="67">
        <v>16.385999999999999</v>
      </c>
      <c r="J115" s="24">
        <f t="shared" si="63"/>
        <v>272.65300000000002</v>
      </c>
      <c r="K115" s="353">
        <f t="shared" si="74"/>
        <v>0.79061709999999996</v>
      </c>
      <c r="L115" s="354">
        <f t="shared" si="75"/>
        <v>1.0119796000000001</v>
      </c>
      <c r="M115" s="336">
        <f t="shared" si="76"/>
        <v>1.3139414</v>
      </c>
      <c r="N115" s="340">
        <f t="shared" si="77"/>
        <v>272.65299685782401</v>
      </c>
      <c r="O115" s="341">
        <f t="shared" si="78"/>
        <v>0</v>
      </c>
    </row>
    <row r="116" spans="1:16" ht="15.75" thickBot="1" x14ac:dyDescent="0.3">
      <c r="A116" s="482"/>
      <c r="B116" s="68" t="s">
        <v>36</v>
      </c>
      <c r="C116" s="114"/>
      <c r="D116" s="70"/>
      <c r="E116" s="101"/>
      <c r="F116" s="69"/>
      <c r="G116" s="70"/>
      <c r="H116" s="70"/>
      <c r="I116" s="72"/>
      <c r="J116" s="73"/>
      <c r="K116" s="360"/>
      <c r="L116" s="361"/>
      <c r="M116" s="342"/>
      <c r="N116" s="340"/>
      <c r="O116" s="340"/>
    </row>
    <row r="117" spans="1:16" ht="21" customHeight="1" x14ac:dyDescent="0.25">
      <c r="A117" s="482"/>
      <c r="B117" s="74" t="s">
        <v>37</v>
      </c>
      <c r="C117" s="115">
        <v>130.9699</v>
      </c>
      <c r="D117" s="103">
        <v>21.910799999999998</v>
      </c>
      <c r="E117" s="116">
        <v>1.0503</v>
      </c>
      <c r="F117" s="117">
        <v>87.356899999999996</v>
      </c>
      <c r="G117" s="118">
        <v>1.4412</v>
      </c>
      <c r="H117" s="103">
        <v>0.63849999999999996</v>
      </c>
      <c r="I117" s="103">
        <v>16.307700000000001</v>
      </c>
      <c r="J117" s="24">
        <f t="shared" si="63"/>
        <v>259.67529999999999</v>
      </c>
      <c r="K117" s="353">
        <f t="shared" ref="K117:K118" si="79">(($C$99+$D$99+$E$99+$F$99+$G$11)/$J$99*(C117+D117+E117+F117+G117)/($C$99+$D$99+$E$99+$F$99+$G$99)+(1-($C$99+$D$99+$E$99+$F$99+$G$99)/$J$99)*M117)/(($C$99+$D$99+$E$99+$F$99+$G$99)/$J$99*1+(1-($C$99+$D$99+$E$99+$F$99+$G$99)/$J$99)*M117)</f>
        <v>0.75329100000000004</v>
      </c>
      <c r="L117" s="354">
        <f t="shared" si="75"/>
        <v>1.0115691</v>
      </c>
      <c r="M117" s="336">
        <f t="shared" ref="M117:M118" si="80">(H117+I117)/($H$99+$I$99)</f>
        <v>1.3031828999999999</v>
      </c>
      <c r="N117" s="340">
        <f t="shared" ref="N117:N118" si="81">$J$99*K117*L117</f>
        <v>259.675303421644</v>
      </c>
      <c r="O117" s="341">
        <f t="shared" ref="O117:O118" si="82">J117-N117</f>
        <v>0</v>
      </c>
    </row>
    <row r="118" spans="1:16" ht="24.75" customHeight="1" thickBot="1" x14ac:dyDescent="0.3">
      <c r="A118" s="482"/>
      <c r="B118" s="106" t="s">
        <v>38</v>
      </c>
      <c r="C118" s="107">
        <v>40.513399999999997</v>
      </c>
      <c r="D118" s="79">
        <v>21.707999999999998</v>
      </c>
      <c r="E118" s="108">
        <v>0.5181</v>
      </c>
      <c r="F118" s="21">
        <v>27.022400000000001</v>
      </c>
      <c r="G118" s="81">
        <v>0.71099999999999997</v>
      </c>
      <c r="H118" s="109">
        <v>0.22270000000000001</v>
      </c>
      <c r="I118" s="109">
        <v>3.1301000000000001</v>
      </c>
      <c r="J118" s="24">
        <f t="shared" si="63"/>
        <v>93.825699999999998</v>
      </c>
      <c r="K118" s="353">
        <f t="shared" si="79"/>
        <v>0.28335199999999999</v>
      </c>
      <c r="L118" s="354">
        <f t="shared" si="75"/>
        <v>0.97167990000000004</v>
      </c>
      <c r="M118" s="336">
        <f t="shared" si="80"/>
        <v>0.25783430000000002</v>
      </c>
      <c r="N118" s="340">
        <f t="shared" si="81"/>
        <v>93.825700575571105</v>
      </c>
      <c r="O118" s="341">
        <f t="shared" si="82"/>
        <v>0</v>
      </c>
    </row>
    <row r="119" spans="1:16" ht="29.25" customHeight="1" thickBot="1" x14ac:dyDescent="0.3">
      <c r="A119" s="482"/>
      <c r="B119" s="451" t="s">
        <v>99</v>
      </c>
      <c r="C119" s="452"/>
      <c r="D119" s="452"/>
      <c r="E119" s="452"/>
      <c r="F119" s="452"/>
      <c r="G119" s="452"/>
      <c r="H119" s="452"/>
      <c r="I119" s="452"/>
      <c r="J119" s="452"/>
      <c r="K119" s="376"/>
      <c r="L119" s="377"/>
      <c r="M119" s="342"/>
      <c r="N119" s="340"/>
      <c r="O119" s="340"/>
    </row>
    <row r="120" spans="1:16" ht="20.25" customHeight="1" thickBot="1" x14ac:dyDescent="0.3">
      <c r="A120" s="482"/>
      <c r="B120" s="121" t="s">
        <v>47</v>
      </c>
      <c r="C120" s="122">
        <v>11.9315</v>
      </c>
      <c r="D120" s="123">
        <v>0</v>
      </c>
      <c r="E120" s="124">
        <v>0</v>
      </c>
      <c r="F120" s="125">
        <v>7.9583000000000004</v>
      </c>
      <c r="G120" s="123">
        <v>1.6</v>
      </c>
      <c r="H120" s="123">
        <v>0.50329999999999997</v>
      </c>
      <c r="I120" s="123">
        <v>1.329</v>
      </c>
      <c r="J120" s="126">
        <f>SUM(C120:I120)</f>
        <v>23.322099999999999</v>
      </c>
      <c r="K120" s="378"/>
      <c r="L120" s="379"/>
      <c r="M120" s="342"/>
      <c r="N120" s="340"/>
      <c r="O120" s="340"/>
      <c r="P120" s="444"/>
    </row>
    <row r="121" spans="1:16" ht="27" customHeight="1" thickBot="1" x14ac:dyDescent="0.3">
      <c r="A121" s="482"/>
      <c r="B121" s="90" t="s">
        <v>48</v>
      </c>
      <c r="C121" s="129">
        <v>8.9487000000000005</v>
      </c>
      <c r="D121" s="130">
        <v>0</v>
      </c>
      <c r="E121" s="131">
        <v>0</v>
      </c>
      <c r="F121" s="132">
        <v>5.9687000000000001</v>
      </c>
      <c r="G121" s="130">
        <v>1.6</v>
      </c>
      <c r="H121" s="130">
        <v>0.50329999999999997</v>
      </c>
      <c r="I121" s="130">
        <v>1.329</v>
      </c>
      <c r="J121" s="24">
        <f t="shared" ref="J121" si="83">SUM(C121:I121)</f>
        <v>18.349699999999999</v>
      </c>
      <c r="K121" s="353">
        <f>(($C$120+$D$120+$E$120+$F$120+$G$120)/$J$120*(C121+D121+E121+F121+G121)/($C$120+$D$120+$E$120+$F$120+$G$120)+(1-($C$120+$D$120+$E$120+$F$120+$G$120)/$J$120)*M121)/(($C$120+$D$120+$E$120+$F$120+$G$120)/$J$120*1+(1-($C$120+$D$120+$E$120+$F$120+$G$120)/$J$120)*M121)</f>
        <v>0.78679449999999995</v>
      </c>
      <c r="L121" s="354">
        <f>($C$120+$D$120+$E$120+$F$120+$G$120)/$J$120*1+(1-($C$120+$D$120+$E$120+$F$120+$G$120)/$J$120)*M121</f>
        <v>1</v>
      </c>
      <c r="M121" s="336">
        <v>1</v>
      </c>
      <c r="N121" s="340">
        <f>$J$120*K121*L121</f>
        <v>18.34970000845</v>
      </c>
      <c r="O121" s="341">
        <f t="shared" ref="O121" si="84">J121-N121</f>
        <v>0</v>
      </c>
    </row>
    <row r="122" spans="1:16" ht="29.25" customHeight="1" thickBot="1" x14ac:dyDescent="0.3">
      <c r="A122" s="482"/>
      <c r="B122" s="488" t="s">
        <v>100</v>
      </c>
      <c r="C122" s="448"/>
      <c r="D122" s="448"/>
      <c r="E122" s="448"/>
      <c r="F122" s="448"/>
      <c r="G122" s="448"/>
      <c r="H122" s="448"/>
      <c r="I122" s="448"/>
      <c r="J122" s="448"/>
      <c r="K122" s="380"/>
      <c r="L122" s="381"/>
      <c r="M122" s="342"/>
      <c r="N122" s="340"/>
      <c r="O122" s="340"/>
    </row>
    <row r="123" spans="1:16" ht="18.75" customHeight="1" thickBot="1" x14ac:dyDescent="0.3">
      <c r="A123" s="482"/>
      <c r="B123" s="133" t="s">
        <v>49</v>
      </c>
      <c r="C123" s="134">
        <v>4.5072999999999999</v>
      </c>
      <c r="D123" s="135">
        <v>2.5245000000000002</v>
      </c>
      <c r="E123" s="136">
        <v>0</v>
      </c>
      <c r="F123" s="125">
        <v>3.0063</v>
      </c>
      <c r="G123" s="137">
        <v>0.63</v>
      </c>
      <c r="H123" s="137">
        <v>8.0399999999999999E-2</v>
      </c>
      <c r="I123" s="138">
        <v>2.3820000000000001</v>
      </c>
      <c r="J123" s="126">
        <f>SUM(C123:I123)</f>
        <v>13.1305</v>
      </c>
      <c r="K123" s="382"/>
      <c r="L123" s="383"/>
      <c r="M123" s="342"/>
      <c r="N123" s="340"/>
      <c r="O123" s="340"/>
      <c r="P123" s="444"/>
    </row>
    <row r="124" spans="1:16" ht="40.5" customHeight="1" thickBot="1" x14ac:dyDescent="0.3">
      <c r="A124" s="482"/>
      <c r="B124" s="139" t="s">
        <v>50</v>
      </c>
      <c r="C124" s="129">
        <v>3.3805000000000001</v>
      </c>
      <c r="D124" s="132">
        <v>1.8776999999999999</v>
      </c>
      <c r="E124" s="140">
        <v>0</v>
      </c>
      <c r="F124" s="129">
        <v>2.2547000000000001</v>
      </c>
      <c r="G124" s="141">
        <v>0.63</v>
      </c>
      <c r="H124" s="141">
        <v>8.0399999999999999E-2</v>
      </c>
      <c r="I124" s="141">
        <v>2.3820000000000001</v>
      </c>
      <c r="J124" s="24">
        <f t="shared" ref="J124" si="85">SUM(C124:I124)</f>
        <v>10.6053</v>
      </c>
      <c r="K124" s="353">
        <f>(($C$123+$D$123+$E$123+$F$123+$G$123)/$J$123*(C124+D124+E124+F124+G124)/($C$123+$D$123+$E$123+$F$123+$G$123)+(1-($C$123+$D$123+$E$123+$F$123+$G$123)/$J$123)*M124)/(($C$123+$D$123+$E$123+$F$123+$G$123)/$J$123*1+(1-($C$123+$D$123+$E$123+$F$123+$G$123)/$J$123)*M124)</f>
        <v>0.80768439999999997</v>
      </c>
      <c r="L124" s="354">
        <f>($C$123+$D$123+$E$123+$F$123+$G$123)/$J$123*1+(1-($C$123+$D$123+$E$123+$F$123+$G$123)/$J$123)*M124</f>
        <v>1</v>
      </c>
      <c r="M124" s="336">
        <v>1</v>
      </c>
      <c r="N124" s="340">
        <f>$J$123*K124*L124</f>
        <v>10.605300014199999</v>
      </c>
      <c r="O124" s="341">
        <f t="shared" ref="O124" si="86">J124-N124</f>
        <v>0</v>
      </c>
    </row>
    <row r="125" spans="1:16" ht="27" customHeight="1" thickBot="1" x14ac:dyDescent="0.3">
      <c r="A125" s="482"/>
      <c r="B125" s="451" t="s">
        <v>51</v>
      </c>
      <c r="C125" s="452"/>
      <c r="D125" s="452"/>
      <c r="E125" s="452"/>
      <c r="F125" s="452"/>
      <c r="G125" s="452"/>
      <c r="H125" s="452"/>
      <c r="I125" s="452"/>
      <c r="J125" s="452"/>
      <c r="K125" s="384"/>
      <c r="L125" s="385"/>
      <c r="M125" s="342"/>
      <c r="N125" s="340"/>
      <c r="O125" s="340"/>
    </row>
    <row r="126" spans="1:16" ht="21" customHeight="1" thickBot="1" x14ac:dyDescent="0.3">
      <c r="A126" s="482"/>
      <c r="B126" s="142" t="s">
        <v>49</v>
      </c>
      <c r="C126" s="143">
        <v>76.059399999999997</v>
      </c>
      <c r="D126" s="144">
        <v>16.7273</v>
      </c>
      <c r="E126" s="144">
        <v>0.45279999999999998</v>
      </c>
      <c r="F126" s="145">
        <v>50.7316</v>
      </c>
      <c r="G126" s="144">
        <v>2.9</v>
      </c>
      <c r="H126" s="144">
        <v>1.8092999999999999</v>
      </c>
      <c r="I126" s="146">
        <v>3.7549000000000001</v>
      </c>
      <c r="J126" s="126">
        <f>SUM(C126:I126)</f>
        <v>152.43530000000001</v>
      </c>
      <c r="K126" s="386"/>
      <c r="L126" s="387"/>
      <c r="M126" s="342"/>
      <c r="N126" s="340"/>
      <c r="O126" s="340"/>
      <c r="P126" s="444"/>
    </row>
    <row r="127" spans="1:16" ht="20.25" customHeight="1" x14ac:dyDescent="0.25">
      <c r="A127" s="482"/>
      <c r="B127" s="421" t="s">
        <v>38</v>
      </c>
      <c r="C127" s="422">
        <v>57.044600000000003</v>
      </c>
      <c r="D127" s="423">
        <v>16.7273</v>
      </c>
      <c r="E127" s="423">
        <v>0.45279999999999998</v>
      </c>
      <c r="F127" s="147">
        <v>38.048699999999997</v>
      </c>
      <c r="G127" s="148">
        <v>2.9</v>
      </c>
      <c r="H127" s="148">
        <v>1.8092999999999999</v>
      </c>
      <c r="I127" s="148">
        <v>3.7549000000000001</v>
      </c>
      <c r="J127" s="424">
        <f t="shared" ref="J127:J139" si="87">SUM(C127:I127)</f>
        <v>120.7376</v>
      </c>
      <c r="K127" s="366">
        <f>(($C$126+$D$126+$E$126+$F$126+$G$126)/$J$126*(C127+D127+E127+F127+G127)/($C$126+$D$126+$E$126+$F$126+$G$126)+(1-($C$126+$D$126+$E$126+$F$126+$G$126)/$J$126)*M127)/(($C$126+$D$126+$E$126+$F$126+$G$126)/$J$126*1+(1-($C$126+$D$126+$E$126+$F$126+$G$126)/$J$126)*M127)</f>
        <v>0.79205800000000004</v>
      </c>
      <c r="L127" s="367">
        <f>($C$126+$D$126+$E$126+$F$126+$G$126)/$J$126*1+(1-($C$126+$D$126+$E$126+$F$126+$G$126)/$J$126)*M127</f>
        <v>1</v>
      </c>
      <c r="M127" s="336">
        <f t="shared" ref="M127" si="88">(H127+I127)/($H$126+$I$126)</f>
        <v>1</v>
      </c>
      <c r="N127" s="340">
        <f>$J$126*K127*L127</f>
        <v>120.73759884739999</v>
      </c>
      <c r="O127" s="341">
        <f t="shared" ref="O127" si="89">J127-N127</f>
        <v>0</v>
      </c>
    </row>
    <row r="128" spans="1:16" ht="18" customHeight="1" x14ac:dyDescent="0.25">
      <c r="A128" s="482"/>
      <c r="B128" s="55" t="s">
        <v>37</v>
      </c>
      <c r="C128" s="149">
        <v>57.044600000000003</v>
      </c>
      <c r="D128" s="150">
        <v>16.7273</v>
      </c>
      <c r="E128" s="150">
        <v>0.45279999999999998</v>
      </c>
      <c r="F128" s="21">
        <v>38.048699999999997</v>
      </c>
      <c r="G128" s="151">
        <v>2.9</v>
      </c>
      <c r="H128" s="152">
        <v>2.1341999999999999</v>
      </c>
      <c r="I128" s="152">
        <v>10.4696</v>
      </c>
      <c r="J128" s="24">
        <f t="shared" si="87"/>
        <v>127.77719999999999</v>
      </c>
      <c r="K128" s="355">
        <f t="shared" ref="K128:K139" si="90">(($C$126+$D$126+$E$126+$F$126+$G$126)/$J$126*(C128+D128+E128+F128+G128)/($C$126+$D$126+$E$126+$F$126+$G$126)+(1-($C$126+$D$126+$E$126+$F$126+$G$126)/$J$126)*M128)/(($C$126+$D$126+$E$126+$F$126+$G$126)/$J$126*1+(1-($C$126+$D$126+$E$126+$F$126+$G$126)/$J$126)*M128)</f>
        <v>0.80123710000000004</v>
      </c>
      <c r="L128" s="356">
        <f t="shared" ref="L128:L139" si="91">($C$126+$D$126+$E$126+$F$126+$G$126)/$J$126*1+(1-($C$126+$D$126+$E$126+$F$126+$G$126)/$J$126)*M128</f>
        <v>1.0461809</v>
      </c>
      <c r="M128" s="336">
        <f t="shared" ref="M128:M139" si="92">(H128+I128)/($H$126+$I$126)</f>
        <v>2.2651593999999999</v>
      </c>
      <c r="N128" s="340">
        <f t="shared" ref="N128:N139" si="93">$J$126*K128*L128</f>
        <v>127.777205874597</v>
      </c>
      <c r="O128" s="341">
        <f t="shared" ref="O128:O139" si="94">J128-N128</f>
        <v>0</v>
      </c>
    </row>
    <row r="129" spans="1:16" ht="20.25" customHeight="1" x14ac:dyDescent="0.25">
      <c r="A129" s="482"/>
      <c r="B129" s="55" t="s">
        <v>52</v>
      </c>
      <c r="C129" s="149">
        <v>57.044600000000003</v>
      </c>
      <c r="D129" s="150">
        <v>16.7273</v>
      </c>
      <c r="E129" s="150">
        <v>0.45279999999999998</v>
      </c>
      <c r="F129" s="21">
        <v>38.048699999999997</v>
      </c>
      <c r="G129" s="151">
        <v>2.9</v>
      </c>
      <c r="H129" s="152">
        <v>2.0647000000000002</v>
      </c>
      <c r="I129" s="152">
        <v>8.6197999999999997</v>
      </c>
      <c r="J129" s="24">
        <f t="shared" si="87"/>
        <v>125.8579</v>
      </c>
      <c r="K129" s="355">
        <f t="shared" si="90"/>
        <v>0.79881579999999996</v>
      </c>
      <c r="L129" s="356">
        <f t="shared" si="91"/>
        <v>1.03359</v>
      </c>
      <c r="M129" s="336">
        <f t="shared" si="92"/>
        <v>1.9202220999999999</v>
      </c>
      <c r="N129" s="340">
        <f t="shared" si="93"/>
        <v>125.857904038035</v>
      </c>
      <c r="O129" s="341">
        <f t="shared" si="94"/>
        <v>0</v>
      </c>
    </row>
    <row r="130" spans="1:16" x14ac:dyDescent="0.25">
      <c r="A130" s="482"/>
      <c r="B130" s="55" t="s">
        <v>53</v>
      </c>
      <c r="C130" s="149">
        <v>57.044600000000003</v>
      </c>
      <c r="D130" s="150">
        <v>16.7273</v>
      </c>
      <c r="E130" s="150">
        <v>0.45279999999999998</v>
      </c>
      <c r="F130" s="21">
        <v>38.048699999999997</v>
      </c>
      <c r="G130" s="151">
        <v>2.9</v>
      </c>
      <c r="H130" s="152">
        <v>2.3109000000000002</v>
      </c>
      <c r="I130" s="152">
        <v>17.3552</v>
      </c>
      <c r="J130" s="24">
        <f t="shared" si="87"/>
        <v>134.83949999999999</v>
      </c>
      <c r="K130" s="355">
        <f t="shared" si="90"/>
        <v>0.80966590000000005</v>
      </c>
      <c r="L130" s="356">
        <f t="shared" si="91"/>
        <v>1.0925107000000001</v>
      </c>
      <c r="M130" s="336">
        <f t="shared" si="92"/>
        <v>3.5343985</v>
      </c>
      <c r="N130" s="340">
        <f t="shared" si="93"/>
        <v>134.83948893195901</v>
      </c>
      <c r="O130" s="341">
        <f t="shared" si="94"/>
        <v>0</v>
      </c>
    </row>
    <row r="131" spans="1:16" ht="15.75" customHeight="1" x14ac:dyDescent="0.25">
      <c r="A131" s="482"/>
      <c r="B131" s="153" t="s">
        <v>34</v>
      </c>
      <c r="C131" s="154">
        <v>57.044600000000003</v>
      </c>
      <c r="D131" s="155">
        <v>16.7273</v>
      </c>
      <c r="E131" s="155">
        <v>0.45279999999999998</v>
      </c>
      <c r="F131" s="21">
        <v>38.048699999999997</v>
      </c>
      <c r="G131" s="151">
        <v>2.9</v>
      </c>
      <c r="H131" s="156">
        <v>0.57069999999999999</v>
      </c>
      <c r="I131" s="156">
        <v>8.2827000000000002</v>
      </c>
      <c r="J131" s="24">
        <f t="shared" si="87"/>
        <v>124.02679999999999</v>
      </c>
      <c r="K131" s="355">
        <f t="shared" si="90"/>
        <v>0.79645010000000005</v>
      </c>
      <c r="L131" s="356">
        <f t="shared" si="91"/>
        <v>1.0215776999999999</v>
      </c>
      <c r="M131" s="336">
        <f t="shared" si="92"/>
        <v>1.5911362</v>
      </c>
      <c r="N131" s="340">
        <f t="shared" si="93"/>
        <v>124.02679612443499</v>
      </c>
      <c r="O131" s="341">
        <f t="shared" si="94"/>
        <v>0</v>
      </c>
    </row>
    <row r="132" spans="1:16" x14ac:dyDescent="0.25">
      <c r="A132" s="482"/>
      <c r="B132" s="55" t="s">
        <v>35</v>
      </c>
      <c r="C132" s="149">
        <v>57.044600000000003</v>
      </c>
      <c r="D132" s="150">
        <v>16.7273</v>
      </c>
      <c r="E132" s="150">
        <v>0.45279999999999998</v>
      </c>
      <c r="F132" s="21">
        <v>38.048699999999997</v>
      </c>
      <c r="G132" s="151">
        <v>2.9</v>
      </c>
      <c r="H132" s="152">
        <v>2.2368000000000001</v>
      </c>
      <c r="I132" s="152">
        <v>18.302399999999999</v>
      </c>
      <c r="J132" s="24">
        <f t="shared" si="87"/>
        <v>135.71260000000001</v>
      </c>
      <c r="K132" s="355">
        <f t="shared" si="90"/>
        <v>0.81065860000000001</v>
      </c>
      <c r="L132" s="356">
        <f t="shared" si="91"/>
        <v>1.0982384000000001</v>
      </c>
      <c r="M132" s="336">
        <f t="shared" si="92"/>
        <v>3.6913122999999999</v>
      </c>
      <c r="N132" s="340">
        <f t="shared" si="93"/>
        <v>135.712599403735</v>
      </c>
      <c r="O132" s="341">
        <f t="shared" si="94"/>
        <v>0</v>
      </c>
    </row>
    <row r="133" spans="1:16" x14ac:dyDescent="0.25">
      <c r="A133" s="482"/>
      <c r="B133" s="55" t="s">
        <v>29</v>
      </c>
      <c r="C133" s="149">
        <v>57.044600000000003</v>
      </c>
      <c r="D133" s="150">
        <v>16.7273</v>
      </c>
      <c r="E133" s="150">
        <v>0.45279999999999998</v>
      </c>
      <c r="F133" s="21">
        <v>38.048699999999997</v>
      </c>
      <c r="G133" s="151">
        <v>2.9</v>
      </c>
      <c r="H133" s="152">
        <v>1.7672000000000001</v>
      </c>
      <c r="I133" s="152">
        <v>10.4954</v>
      </c>
      <c r="J133" s="24">
        <f t="shared" si="87"/>
        <v>127.43600000000001</v>
      </c>
      <c r="K133" s="355">
        <f t="shared" si="90"/>
        <v>0.80081089999999999</v>
      </c>
      <c r="L133" s="356">
        <f t="shared" si="91"/>
        <v>1.0439426000000001</v>
      </c>
      <c r="M133" s="336">
        <f t="shared" si="92"/>
        <v>2.2038388000000002</v>
      </c>
      <c r="N133" s="340">
        <f t="shared" si="93"/>
        <v>127.436004251122</v>
      </c>
      <c r="O133" s="341">
        <f t="shared" si="94"/>
        <v>0</v>
      </c>
    </row>
    <row r="134" spans="1:16" x14ac:dyDescent="0.25">
      <c r="A134" s="482"/>
      <c r="B134" s="55" t="s">
        <v>54</v>
      </c>
      <c r="C134" s="149">
        <v>57.044600000000003</v>
      </c>
      <c r="D134" s="150">
        <v>16.7273</v>
      </c>
      <c r="E134" s="150">
        <v>0.45279999999999998</v>
      </c>
      <c r="F134" s="21">
        <v>38.048699999999997</v>
      </c>
      <c r="G134" s="151">
        <v>2.9</v>
      </c>
      <c r="H134" s="157">
        <v>3.8397000000000001</v>
      </c>
      <c r="I134" s="157">
        <v>3.2446000000000002</v>
      </c>
      <c r="J134" s="24">
        <f t="shared" si="87"/>
        <v>122.2577</v>
      </c>
      <c r="K134" s="355">
        <f t="shared" si="90"/>
        <v>0.79411120000000002</v>
      </c>
      <c r="L134" s="356">
        <f t="shared" si="91"/>
        <v>1.0099720999999999</v>
      </c>
      <c r="M134" s="336">
        <f t="shared" si="92"/>
        <v>1.2731929</v>
      </c>
      <c r="N134" s="340">
        <f t="shared" si="93"/>
        <v>122.257707484259</v>
      </c>
      <c r="O134" s="341">
        <f t="shared" si="94"/>
        <v>0</v>
      </c>
    </row>
    <row r="135" spans="1:16" x14ac:dyDescent="0.25">
      <c r="A135" s="482"/>
      <c r="B135" s="55" t="s">
        <v>30</v>
      </c>
      <c r="C135" s="149">
        <v>57.044600000000003</v>
      </c>
      <c r="D135" s="150">
        <v>16.7273</v>
      </c>
      <c r="E135" s="150">
        <v>0.45279999999999998</v>
      </c>
      <c r="F135" s="21">
        <v>38.048699999999997</v>
      </c>
      <c r="G135" s="151">
        <v>2.9</v>
      </c>
      <c r="H135" s="152">
        <v>2.4135</v>
      </c>
      <c r="I135" s="152">
        <v>21.529399999999999</v>
      </c>
      <c r="J135" s="24">
        <f t="shared" si="87"/>
        <v>139.1163</v>
      </c>
      <c r="K135" s="355">
        <f t="shared" si="90"/>
        <v>0.81443149999999997</v>
      </c>
      <c r="L135" s="356">
        <f t="shared" si="91"/>
        <v>1.1205672</v>
      </c>
      <c r="M135" s="336">
        <f t="shared" si="92"/>
        <v>4.3030264999999996</v>
      </c>
      <c r="N135" s="340">
        <f t="shared" si="93"/>
        <v>139.11630004379401</v>
      </c>
      <c r="O135" s="341">
        <f t="shared" si="94"/>
        <v>0</v>
      </c>
    </row>
    <row r="136" spans="1:16" x14ac:dyDescent="0.25">
      <c r="A136" s="482"/>
      <c r="B136" s="55" t="s">
        <v>55</v>
      </c>
      <c r="C136" s="149">
        <v>57.044600000000003</v>
      </c>
      <c r="D136" s="150">
        <v>16.7273</v>
      </c>
      <c r="E136" s="150">
        <v>0.45279999999999998</v>
      </c>
      <c r="F136" s="21">
        <v>38.048699999999997</v>
      </c>
      <c r="G136" s="151">
        <v>2.9</v>
      </c>
      <c r="H136" s="152">
        <v>2.3142</v>
      </c>
      <c r="I136" s="152">
        <v>9.1546000000000003</v>
      </c>
      <c r="J136" s="24">
        <f t="shared" si="87"/>
        <v>126.6422</v>
      </c>
      <c r="K136" s="355">
        <f t="shared" si="90"/>
        <v>0.79981230000000003</v>
      </c>
      <c r="L136" s="356">
        <f t="shared" si="91"/>
        <v>1.0387351</v>
      </c>
      <c r="M136" s="336">
        <f t="shared" si="92"/>
        <v>2.0611768000000001</v>
      </c>
      <c r="N136" s="340">
        <f t="shared" si="93"/>
        <v>126.642196872634</v>
      </c>
      <c r="O136" s="341">
        <f t="shared" si="94"/>
        <v>0</v>
      </c>
    </row>
    <row r="137" spans="1:16" x14ac:dyDescent="0.25">
      <c r="A137" s="482"/>
      <c r="B137" s="55" t="s">
        <v>56</v>
      </c>
      <c r="C137" s="149">
        <v>57.044600000000003</v>
      </c>
      <c r="D137" s="150">
        <v>16.7273</v>
      </c>
      <c r="E137" s="150">
        <v>0.45279999999999998</v>
      </c>
      <c r="F137" s="21">
        <v>38.048699999999997</v>
      </c>
      <c r="G137" s="151">
        <v>2.9</v>
      </c>
      <c r="H137" s="152">
        <v>1.9815</v>
      </c>
      <c r="I137" s="152">
        <v>8.6173999999999999</v>
      </c>
      <c r="J137" s="24">
        <f t="shared" si="87"/>
        <v>125.7723</v>
      </c>
      <c r="K137" s="355">
        <f t="shared" si="90"/>
        <v>0.79870640000000004</v>
      </c>
      <c r="L137" s="356">
        <f t="shared" si="91"/>
        <v>1.0330284000000001</v>
      </c>
      <c r="M137" s="336">
        <f t="shared" si="92"/>
        <v>1.9048381000000001</v>
      </c>
      <c r="N137" s="340">
        <f t="shared" si="93"/>
        <v>125.772292065697</v>
      </c>
      <c r="O137" s="341">
        <f t="shared" si="94"/>
        <v>0</v>
      </c>
    </row>
    <row r="138" spans="1:16" x14ac:dyDescent="0.25">
      <c r="A138" s="482"/>
      <c r="B138" s="55" t="s">
        <v>57</v>
      </c>
      <c r="C138" s="149">
        <v>57.044600000000003</v>
      </c>
      <c r="D138" s="150">
        <v>16.7273</v>
      </c>
      <c r="E138" s="150">
        <v>0.45279999999999998</v>
      </c>
      <c r="F138" s="21">
        <v>38.048699999999997</v>
      </c>
      <c r="G138" s="151">
        <v>2.9</v>
      </c>
      <c r="H138" s="152">
        <v>2.2778999999999998</v>
      </c>
      <c r="I138" s="152">
        <v>7.1356000000000002</v>
      </c>
      <c r="J138" s="24">
        <f t="shared" si="87"/>
        <v>124.5869</v>
      </c>
      <c r="K138" s="355">
        <f t="shared" si="90"/>
        <v>0.79717959999999999</v>
      </c>
      <c r="L138" s="356">
        <f t="shared" si="91"/>
        <v>1.0252520000000001</v>
      </c>
      <c r="M138" s="336">
        <f t="shared" si="92"/>
        <v>1.6917975999999999</v>
      </c>
      <c r="N138" s="340">
        <f t="shared" si="93"/>
        <v>124.58689188136999</v>
      </c>
      <c r="O138" s="341">
        <f t="shared" si="94"/>
        <v>0</v>
      </c>
    </row>
    <row r="139" spans="1:16" ht="24.75" customHeight="1" thickBot="1" x14ac:dyDescent="0.3">
      <c r="A139" s="482"/>
      <c r="B139" s="158" t="s">
        <v>58</v>
      </c>
      <c r="C139" s="159">
        <v>73.294300000000007</v>
      </c>
      <c r="D139" s="160">
        <v>18.462</v>
      </c>
      <c r="E139" s="160">
        <v>0.49980000000000002</v>
      </c>
      <c r="F139" s="21">
        <v>48.8872</v>
      </c>
      <c r="G139" s="151">
        <v>2.9</v>
      </c>
      <c r="H139" s="161">
        <v>1.5794999999999999</v>
      </c>
      <c r="I139" s="161">
        <v>8.3239999999999998</v>
      </c>
      <c r="J139" s="24">
        <f t="shared" si="87"/>
        <v>153.9468</v>
      </c>
      <c r="K139" s="357">
        <f t="shared" si="90"/>
        <v>0.98196260000000002</v>
      </c>
      <c r="L139" s="358">
        <f t="shared" si="91"/>
        <v>1.0284665</v>
      </c>
      <c r="M139" s="336">
        <f t="shared" si="92"/>
        <v>1.7798605000000001</v>
      </c>
      <c r="N139" s="340">
        <f t="shared" si="93"/>
        <v>153.94679330701601</v>
      </c>
      <c r="O139" s="341">
        <f t="shared" si="94"/>
        <v>0</v>
      </c>
    </row>
    <row r="140" spans="1:16" ht="27.75" customHeight="1" thickBot="1" x14ac:dyDescent="0.3">
      <c r="A140" s="482"/>
      <c r="B140" s="451" t="s">
        <v>51</v>
      </c>
      <c r="C140" s="452"/>
      <c r="D140" s="452"/>
      <c r="E140" s="452"/>
      <c r="F140" s="452"/>
      <c r="G140" s="452"/>
      <c r="H140" s="452"/>
      <c r="I140" s="452"/>
      <c r="J140" s="452"/>
      <c r="K140" s="388"/>
      <c r="L140" s="389"/>
      <c r="M140" s="342"/>
      <c r="N140" s="340"/>
      <c r="O140" s="340"/>
    </row>
    <row r="141" spans="1:16" ht="19.5" customHeight="1" thickBot="1" x14ac:dyDescent="0.3">
      <c r="A141" s="482"/>
      <c r="B141" s="162" t="s">
        <v>47</v>
      </c>
      <c r="C141" s="163">
        <v>17.2698</v>
      </c>
      <c r="D141" s="164">
        <v>4.1539999999999999</v>
      </c>
      <c r="E141" s="165">
        <v>0.1469</v>
      </c>
      <c r="F141" s="166">
        <v>11.519</v>
      </c>
      <c r="G141" s="167">
        <v>0.73</v>
      </c>
      <c r="H141" s="167">
        <v>0.24690000000000001</v>
      </c>
      <c r="I141" s="168">
        <v>2.3820000000000001</v>
      </c>
      <c r="J141" s="169">
        <f>SUM(C141:I141)</f>
        <v>36.448599999999999</v>
      </c>
      <c r="K141" s="390"/>
      <c r="L141" s="391"/>
      <c r="M141" s="342"/>
      <c r="N141" s="340"/>
      <c r="O141" s="340"/>
      <c r="P141" s="444"/>
    </row>
    <row r="142" spans="1:16" ht="42" customHeight="1" thickBot="1" x14ac:dyDescent="0.3">
      <c r="A142" s="482"/>
      <c r="B142" s="307" t="s">
        <v>50</v>
      </c>
      <c r="C142" s="129">
        <v>12.952400000000001</v>
      </c>
      <c r="D142" s="130">
        <v>4.1539999999999999</v>
      </c>
      <c r="E142" s="131">
        <v>0.1469</v>
      </c>
      <c r="F142" s="308">
        <v>8.6392000000000007</v>
      </c>
      <c r="G142" s="309">
        <v>0.73</v>
      </c>
      <c r="H142" s="309">
        <v>0.24690000000000001</v>
      </c>
      <c r="I142" s="309">
        <v>2.3820000000000001</v>
      </c>
      <c r="J142" s="24">
        <f t="shared" ref="J142" si="95">SUM(C142:I142)</f>
        <v>29.2514</v>
      </c>
      <c r="K142" s="353">
        <f>(($C$141+$D$141+$E$141+$F$141+$G$141)/$J$141*(C142+D142+E142+F142+G142)/($C$141+$D$141+$E$141+$F$141+$G$141)+(1-($C$141+$D$141+$E$141+$F$141+$G$141)/$J$141)*M142)/(($C$141+$D$141+$E$141+$F$141+$G$141)/$J$141*1+(1-($C$141+$D$141+$E$141+$F$141+$G$141)/$J$141)*M142)</f>
        <v>0.80253839999999999</v>
      </c>
      <c r="L142" s="354">
        <f>($C$141+$D$141+$E$141+$F$141+$G$141)/$J$141*1+(1-($C$141+$D$141+$E$141+$F$141+$G$141)/$J$141)*M142</f>
        <v>1</v>
      </c>
      <c r="M142" s="336">
        <v>1</v>
      </c>
      <c r="N142" s="340">
        <f>$J$141*K142*L142</f>
        <v>29.251401126240001</v>
      </c>
      <c r="O142" s="341">
        <f t="shared" ref="O142" si="96">J142-N142</f>
        <v>0</v>
      </c>
    </row>
    <row r="143" spans="1:16" ht="29.25" customHeight="1" thickBot="1" x14ac:dyDescent="0.3">
      <c r="A143" s="465"/>
      <c r="B143" s="451" t="s">
        <v>59</v>
      </c>
      <c r="C143" s="448"/>
      <c r="D143" s="448"/>
      <c r="E143" s="448"/>
      <c r="F143" s="448"/>
      <c r="G143" s="448"/>
      <c r="H143" s="448"/>
      <c r="I143" s="448"/>
      <c r="J143" s="448"/>
      <c r="K143" s="392"/>
      <c r="L143" s="393"/>
      <c r="M143" s="342"/>
      <c r="N143" s="340"/>
      <c r="O143" s="340"/>
    </row>
    <row r="144" spans="1:16" ht="19.5" customHeight="1" thickBot="1" x14ac:dyDescent="0.3">
      <c r="A144" s="465"/>
      <c r="B144" s="173" t="s">
        <v>49</v>
      </c>
      <c r="C144" s="125">
        <v>25.723700000000001</v>
      </c>
      <c r="D144" s="137">
        <v>12.529</v>
      </c>
      <c r="E144" s="174">
        <v>0.60060000000000002</v>
      </c>
      <c r="F144" s="125">
        <v>17.157699999999998</v>
      </c>
      <c r="G144" s="137">
        <v>1.6</v>
      </c>
      <c r="H144" s="137">
        <v>0.9899</v>
      </c>
      <c r="I144" s="174">
        <v>3.6892999999999998</v>
      </c>
      <c r="J144" s="169">
        <f>SUM(C144:I144)</f>
        <v>62.290199999999999</v>
      </c>
      <c r="K144" s="390"/>
      <c r="L144" s="391"/>
      <c r="M144" s="342"/>
      <c r="N144" s="340"/>
      <c r="O144" s="340"/>
      <c r="P144" s="444"/>
    </row>
    <row r="145" spans="1:16" ht="29.25" customHeight="1" thickBot="1" x14ac:dyDescent="0.3">
      <c r="A145" s="466"/>
      <c r="B145" s="318" t="s">
        <v>60</v>
      </c>
      <c r="C145" s="319">
        <v>19.2927</v>
      </c>
      <c r="D145" s="130">
        <v>7.2481999999999998</v>
      </c>
      <c r="E145" s="132">
        <v>0.60060000000000002</v>
      </c>
      <c r="F145" s="129">
        <v>12.8683</v>
      </c>
      <c r="G145" s="130">
        <v>1.6</v>
      </c>
      <c r="H145" s="130">
        <v>0.9899</v>
      </c>
      <c r="I145" s="130">
        <v>3.6892999999999998</v>
      </c>
      <c r="J145" s="333">
        <f t="shared" ref="J145" si="97">SUM(C145:I145)</f>
        <v>46.289000000000001</v>
      </c>
      <c r="K145" s="394">
        <f>(($C$144+$D$144+$E$144+$F$144+$G$144)/$J$144*(C145+D145+E145+F145+G145)/($C$144+$D$144+$E$144+$F$144+$G$144)+(1-($C$144+$D$144+$E$144+$F$144+$G$144)/$J$144)*M145)/(($C$144+$D$144+$E$144+$F$144+$G$144)/$J$144*1+(1-($C$144+$D$144+$E$144+$F$144+$G$144)/$J$144)*M145)</f>
        <v>0.74311850000000002</v>
      </c>
      <c r="L145" s="395">
        <f>($C$144+$D$144+$E$144+$F$144+$G$144)/$J$144*1+(1-($C$144+$D$144+$E$144+$F$144+$G$144)/$J$144)*M145</f>
        <v>1</v>
      </c>
      <c r="M145" s="336">
        <v>1</v>
      </c>
      <c r="N145" s="340">
        <f>$J$144*K145*L145</f>
        <v>46.288999988699999</v>
      </c>
      <c r="O145" s="341">
        <f t="shared" ref="O145" si="98">J145-N145</f>
        <v>0</v>
      </c>
    </row>
    <row r="146" spans="1:16" ht="30" customHeight="1" thickBot="1" x14ac:dyDescent="0.3">
      <c r="A146" s="463" t="s">
        <v>61</v>
      </c>
      <c r="B146" s="489" t="s">
        <v>62</v>
      </c>
      <c r="C146" s="490"/>
      <c r="D146" s="490"/>
      <c r="E146" s="490"/>
      <c r="F146" s="490"/>
      <c r="G146" s="490"/>
      <c r="H146" s="490"/>
      <c r="I146" s="490"/>
      <c r="J146" s="490"/>
      <c r="K146" s="396"/>
      <c r="L146" s="397"/>
      <c r="M146" s="342"/>
      <c r="N146" s="340"/>
      <c r="O146" s="340"/>
    </row>
    <row r="147" spans="1:16" ht="19.5" customHeight="1" thickBot="1" x14ac:dyDescent="0.3">
      <c r="A147" s="464"/>
      <c r="B147" s="162" t="s">
        <v>49</v>
      </c>
      <c r="C147" s="125">
        <v>7.5968</v>
      </c>
      <c r="D147" s="137">
        <v>1.8794</v>
      </c>
      <c r="E147" s="137">
        <v>0.30030000000000001</v>
      </c>
      <c r="F147" s="125">
        <v>5.0670999999999999</v>
      </c>
      <c r="G147" s="137">
        <v>0.66669999999999996</v>
      </c>
      <c r="H147" s="137">
        <v>0.36969999999999997</v>
      </c>
      <c r="I147" s="174">
        <v>1.8174999999999999</v>
      </c>
      <c r="J147" s="169">
        <f>SUM(C147:I147)</f>
        <v>17.697500000000002</v>
      </c>
      <c r="K147" s="390"/>
      <c r="L147" s="391"/>
      <c r="M147" s="342"/>
      <c r="N147" s="340"/>
      <c r="O147" s="340"/>
      <c r="P147" s="444"/>
    </row>
    <row r="148" spans="1:16" ht="27" customHeight="1" thickBot="1" x14ac:dyDescent="0.3">
      <c r="A148" s="465"/>
      <c r="B148" s="175" t="s">
        <v>60</v>
      </c>
      <c r="C148" s="170">
        <v>5.6976000000000004</v>
      </c>
      <c r="D148" s="171">
        <v>1.1908000000000001</v>
      </c>
      <c r="E148" s="172">
        <v>0.30030000000000001</v>
      </c>
      <c r="F148" s="176">
        <v>3.8003</v>
      </c>
      <c r="G148" s="177">
        <v>0.66669999999999996</v>
      </c>
      <c r="H148" s="177">
        <v>0.36969999999999997</v>
      </c>
      <c r="I148" s="177">
        <v>1.8174999999999999</v>
      </c>
      <c r="J148" s="24">
        <f t="shared" ref="J148" si="99">SUM(C148:I148)</f>
        <v>13.8429</v>
      </c>
      <c r="K148" s="394">
        <f>(($C$147+$D$147+$E$147+$F$147+$G$147)/$J$147*(C148+D148+E148+F148+G148)/($C$147+$D$147+$E$147+$F$147+$G$147)+(1-($C$147+$D$147+$E$147+$F$147+$G$147)/$J$147)*M148)/(($C$147+$D$147+$E$147+$F$147+$G$147)/$J$147*1+(1-($C$147+$D$147+$E$147+$F$147+$G$147)/$J$147)*M148)</f>
        <v>0.78219519999999998</v>
      </c>
      <c r="L148" s="395">
        <f>($C$147+$D$147+$E$147+$F$147+$G$147)/$J$147*1+(1-($C$147+$D$147+$E$147+$F$147+$G$147)/$J$147)*M148</f>
        <v>1</v>
      </c>
      <c r="M148" s="338">
        <v>1</v>
      </c>
      <c r="N148" s="340">
        <f>$J$147*K148*L148</f>
        <v>13.842899552</v>
      </c>
      <c r="O148" s="341">
        <f t="shared" ref="O148" si="100">J148-N148</f>
        <v>0</v>
      </c>
    </row>
    <row r="149" spans="1:16" ht="29.25" customHeight="1" thickBot="1" x14ac:dyDescent="0.3">
      <c r="A149" s="465"/>
      <c r="B149" s="451" t="s">
        <v>63</v>
      </c>
      <c r="C149" s="452"/>
      <c r="D149" s="452"/>
      <c r="E149" s="452"/>
      <c r="F149" s="452"/>
      <c r="G149" s="452"/>
      <c r="H149" s="452"/>
      <c r="I149" s="452"/>
      <c r="J149" s="452"/>
      <c r="K149" s="398"/>
      <c r="L149" s="399"/>
      <c r="M149" s="342"/>
      <c r="N149" s="340"/>
      <c r="O149" s="340"/>
    </row>
    <row r="150" spans="1:16" ht="28.5" customHeight="1" thickBot="1" x14ac:dyDescent="0.3">
      <c r="A150" s="465"/>
      <c r="B150" s="178" t="s">
        <v>64</v>
      </c>
      <c r="C150" s="179">
        <v>6.2354000000000003</v>
      </c>
      <c r="D150" s="180">
        <v>0.87119999999999997</v>
      </c>
      <c r="E150" s="181">
        <v>0.13919999999999999</v>
      </c>
      <c r="F150" s="127">
        <v>4.1589999999999998</v>
      </c>
      <c r="G150" s="182">
        <v>0.5615</v>
      </c>
      <c r="H150" s="182">
        <v>0.2407</v>
      </c>
      <c r="I150" s="128">
        <v>0.78990000000000005</v>
      </c>
      <c r="J150" s="206">
        <v>12.9969</v>
      </c>
      <c r="K150" s="400"/>
      <c r="L150" s="401"/>
      <c r="M150" s="342"/>
      <c r="N150" s="340"/>
      <c r="O150" s="340"/>
      <c r="P150" s="444"/>
    </row>
    <row r="151" spans="1:16" ht="29.25" customHeight="1" x14ac:dyDescent="0.25">
      <c r="A151" s="465"/>
      <c r="B151" s="74" t="s">
        <v>65</v>
      </c>
      <c r="C151" s="183">
        <v>7.1946000000000003</v>
      </c>
      <c r="D151" s="184">
        <v>0.84919999999999995</v>
      </c>
      <c r="E151" s="185">
        <v>0.2142</v>
      </c>
      <c r="F151" s="21">
        <v>4.7988999999999997</v>
      </c>
      <c r="G151" s="186">
        <v>0.5212</v>
      </c>
      <c r="H151" s="184">
        <v>0.2233</v>
      </c>
      <c r="I151" s="184">
        <v>0.93149999999999999</v>
      </c>
      <c r="J151" s="24">
        <f t="shared" ref="J151:J155" si="101">SUM(C151:I151)</f>
        <v>14.732900000000001</v>
      </c>
      <c r="K151" s="366">
        <f>(($C$150+$D$150+$E$150+$F$150+$G$150)/$J$150*(C151+D151+E151+F151+G151)/($C$150+$D$150+$E$150+$F$150+$G$150)+(1-($C$150+$D$150+$E$150+$F$150+$G$150)/$J$150)*M151)/(($C$150+$D$150+$E$150+$F$150+$G$150)/$J$150*1+(1-($C$150+$D$150+$E$150+$F$150+$G$150)/$J$150)*M151)</f>
        <v>1.1228404000000001</v>
      </c>
      <c r="L151" s="367">
        <f>($C$150+$D$150+$E$150+$F$150+$G$150)/$J$150*1+(1-($C$150+$D$150+$E$150+$F$150+$G$150)/$J$150)*M151</f>
        <v>1.0095551</v>
      </c>
      <c r="M151" s="338">
        <f>(H151+I151)/($H$150+$I$150)</f>
        <v>1.1205000000000001</v>
      </c>
      <c r="N151" s="340">
        <f>$J$150*K151*L151</f>
        <v>14.7328862152964</v>
      </c>
      <c r="O151" s="341">
        <f t="shared" ref="O151" si="102">J151-N151</f>
        <v>0</v>
      </c>
    </row>
    <row r="152" spans="1:16" ht="15.95" customHeight="1" x14ac:dyDescent="0.25">
      <c r="A152" s="465"/>
      <c r="B152" s="55" t="s">
        <v>38</v>
      </c>
      <c r="C152" s="187">
        <v>7.7942</v>
      </c>
      <c r="D152" s="188">
        <v>0.92</v>
      </c>
      <c r="E152" s="189">
        <v>0.23200000000000001</v>
      </c>
      <c r="F152" s="21">
        <v>5.1988000000000003</v>
      </c>
      <c r="G152" s="190">
        <v>0.58089999999999997</v>
      </c>
      <c r="H152" s="188">
        <v>0.24890000000000001</v>
      </c>
      <c r="I152" s="188">
        <v>1.5237000000000001</v>
      </c>
      <c r="J152" s="24">
        <f t="shared" si="101"/>
        <v>16.4985</v>
      </c>
      <c r="K152" s="355">
        <f t="shared" ref="K152:K155" si="103">(($C$150+$D$150+$E$150+$F$150+$G$150)/$J$150*(C152+D152+E152+F152+G152)/($C$150+$D$150+$E$150+$F$150+$G$150)+(1-($C$150+$D$150+$E$150+$F$150+$G$150)/$J$150)*M152)/(($C$150+$D$150+$E$150+$F$150+$G$150)/$J$150*1+(1-($C$150+$D$150+$E$150+$F$150+$G$150)/$J$150)*M152)</f>
        <v>1.2008599</v>
      </c>
      <c r="L152" s="356">
        <f t="shared" ref="L152:L155" si="104">($C$150+$D$150+$E$150+$F$150+$G$150)/$J$150*1+(1-($C$150+$D$150+$E$150+$F$150+$G$150)/$J$150)*M152</f>
        <v>1.0570930000000001</v>
      </c>
      <c r="M152" s="338">
        <f t="shared" ref="M152:M155" si="105">(H152+I152)/($H$150+$I$150)</f>
        <v>1.72</v>
      </c>
      <c r="N152" s="340">
        <f t="shared" ref="N152:N155" si="106">$J$150*K152*L152</f>
        <v>16.4985325216769</v>
      </c>
      <c r="O152" s="341">
        <f t="shared" ref="O152:O155" si="107">J152-N152</f>
        <v>0</v>
      </c>
    </row>
    <row r="153" spans="1:16" ht="15.95" customHeight="1" x14ac:dyDescent="0.25">
      <c r="A153" s="465"/>
      <c r="B153" s="191" t="s">
        <v>37</v>
      </c>
      <c r="C153" s="192">
        <v>4.6764999999999999</v>
      </c>
      <c r="D153" s="193">
        <v>0.55200000000000005</v>
      </c>
      <c r="E153" s="194">
        <v>0.13919999999999999</v>
      </c>
      <c r="F153" s="147">
        <v>3.1193</v>
      </c>
      <c r="G153" s="195">
        <v>0.5615</v>
      </c>
      <c r="H153" s="193">
        <v>0.2407</v>
      </c>
      <c r="I153" s="193">
        <v>0.78990000000000005</v>
      </c>
      <c r="J153" s="310">
        <f t="shared" si="101"/>
        <v>10.0791</v>
      </c>
      <c r="K153" s="355">
        <f t="shared" si="103"/>
        <v>0.77550030000000003</v>
      </c>
      <c r="L153" s="356">
        <f t="shared" si="104"/>
        <v>1</v>
      </c>
      <c r="M153" s="338">
        <f t="shared" si="105"/>
        <v>1</v>
      </c>
      <c r="N153" s="340">
        <f t="shared" si="106"/>
        <v>10.079099849069999</v>
      </c>
      <c r="O153" s="341">
        <f t="shared" si="107"/>
        <v>0</v>
      </c>
    </row>
    <row r="154" spans="1:16" ht="15.95" customHeight="1" x14ac:dyDescent="0.25">
      <c r="A154" s="465"/>
      <c r="B154" s="55" t="s">
        <v>66</v>
      </c>
      <c r="C154" s="187">
        <v>11.6914</v>
      </c>
      <c r="D154" s="188">
        <v>1.38</v>
      </c>
      <c r="E154" s="189">
        <v>0.34799999999999998</v>
      </c>
      <c r="F154" s="21">
        <v>7.7980999999999998</v>
      </c>
      <c r="G154" s="190">
        <v>0.52569999999999995</v>
      </c>
      <c r="H154" s="188">
        <v>0.2253</v>
      </c>
      <c r="I154" s="188">
        <v>0.41589999999999999</v>
      </c>
      <c r="J154" s="24">
        <f t="shared" si="101"/>
        <v>22.384399999999999</v>
      </c>
      <c r="K154" s="355">
        <f t="shared" si="103"/>
        <v>1.7754804</v>
      </c>
      <c r="L154" s="356">
        <f t="shared" si="104"/>
        <v>0.97004199999999996</v>
      </c>
      <c r="M154" s="338">
        <f t="shared" si="105"/>
        <v>0.62219999999999998</v>
      </c>
      <c r="N154" s="340">
        <f t="shared" si="106"/>
        <v>22.384438155568098</v>
      </c>
      <c r="O154" s="341">
        <f t="shared" si="107"/>
        <v>0</v>
      </c>
    </row>
    <row r="155" spans="1:16" ht="15.95" customHeight="1" thickBot="1" x14ac:dyDescent="0.3">
      <c r="A155" s="465"/>
      <c r="B155" s="78" t="s">
        <v>56</v>
      </c>
      <c r="C155" s="196">
        <v>7.1946000000000003</v>
      </c>
      <c r="D155" s="197">
        <v>0.84919999999999995</v>
      </c>
      <c r="E155" s="198">
        <v>0.2142</v>
      </c>
      <c r="F155" s="36">
        <v>4.7988999999999997</v>
      </c>
      <c r="G155" s="199">
        <v>0.59640000000000004</v>
      </c>
      <c r="H155" s="200">
        <v>0.2555</v>
      </c>
      <c r="I155" s="200">
        <v>1.3809</v>
      </c>
      <c r="J155" s="24">
        <f t="shared" si="101"/>
        <v>15.2897</v>
      </c>
      <c r="K155" s="357">
        <f t="shared" si="103"/>
        <v>1.1240196</v>
      </c>
      <c r="L155" s="358">
        <f t="shared" si="104"/>
        <v>1.0466101000000001</v>
      </c>
      <c r="M155" s="338">
        <f t="shared" si="105"/>
        <v>1.5878000000000001</v>
      </c>
      <c r="N155" s="340">
        <f t="shared" si="106"/>
        <v>15.289686585628999</v>
      </c>
      <c r="O155" s="341">
        <f t="shared" si="107"/>
        <v>0</v>
      </c>
    </row>
    <row r="156" spans="1:16" ht="30" customHeight="1" thickBot="1" x14ac:dyDescent="0.3">
      <c r="A156" s="465"/>
      <c r="B156" s="451" t="s">
        <v>67</v>
      </c>
      <c r="C156" s="452"/>
      <c r="D156" s="452"/>
      <c r="E156" s="452"/>
      <c r="F156" s="452"/>
      <c r="G156" s="452"/>
      <c r="H156" s="452"/>
      <c r="I156" s="452"/>
      <c r="J156" s="452"/>
      <c r="K156" s="402"/>
      <c r="L156" s="403"/>
      <c r="M156" s="342"/>
      <c r="N156" s="340"/>
      <c r="O156" s="340"/>
    </row>
    <row r="157" spans="1:16" ht="31.5" customHeight="1" thickBot="1" x14ac:dyDescent="0.3">
      <c r="A157" s="465"/>
      <c r="B157" s="142" t="s">
        <v>68</v>
      </c>
      <c r="C157" s="179">
        <v>7.7942</v>
      </c>
      <c r="D157" s="180">
        <v>0.87119999999999997</v>
      </c>
      <c r="E157" s="201">
        <v>0.13919999999999999</v>
      </c>
      <c r="F157" s="127">
        <v>5.1988000000000003</v>
      </c>
      <c r="G157" s="182">
        <v>0.5615</v>
      </c>
      <c r="H157" s="182">
        <v>0.2407</v>
      </c>
      <c r="I157" s="128">
        <v>0.78990000000000005</v>
      </c>
      <c r="J157" s="206">
        <v>15.595499999999999</v>
      </c>
      <c r="K157" s="400"/>
      <c r="L157" s="401"/>
      <c r="M157" s="342"/>
      <c r="N157" s="340"/>
      <c r="O157" s="340"/>
      <c r="P157" s="444"/>
    </row>
    <row r="158" spans="1:16" ht="29.25" customHeight="1" x14ac:dyDescent="0.25">
      <c r="A158" s="465"/>
      <c r="B158" s="74" t="s">
        <v>65</v>
      </c>
      <c r="C158" s="183">
        <v>8.9932999999999996</v>
      </c>
      <c r="D158" s="184">
        <v>1.3403</v>
      </c>
      <c r="E158" s="185">
        <v>0.2142</v>
      </c>
      <c r="F158" s="21">
        <v>5.9985999999999997</v>
      </c>
      <c r="G158" s="186">
        <v>0.5212</v>
      </c>
      <c r="H158" s="184">
        <v>0.2233</v>
      </c>
      <c r="I158" s="202">
        <v>0.93149999999999999</v>
      </c>
      <c r="J158" s="24">
        <f t="shared" ref="J158:J162" si="108">SUM(C158:I158)</f>
        <v>18.2224</v>
      </c>
      <c r="K158" s="366">
        <f>(($C$157+$D$157+$E$157+$F$157+$G$157)/$J$157*(C158+D158+E158+F158+G158)/($C$157+$D$157+$E$157+$F$157+$G$157)+(1-($C$157+$D$157+$E$157+$F$157+$G$157)/$J$157)*M158)/(($C$157+$D$157+$E$157+$F$157+$G$157)/$J$157*1+(1-($C$157+$D$157+$E$157+$F$157+$G$157)/$J$157)*M158)</f>
        <v>1.159208</v>
      </c>
      <c r="L158" s="367">
        <f>($C$157+$D$157+$E$157+$F$157+$G$157)/$J$157*1+(1-($C$157+$D$157+$E$157+$F$157+$G$157)/$J$157)*M158</f>
        <v>1.0079629999999999</v>
      </c>
      <c r="M158" s="338">
        <f>(H158+I158)/($H$157+$I$157)</f>
        <v>1.1205000000000001</v>
      </c>
      <c r="N158" s="340">
        <f>$J$157*K158*L158</f>
        <v>18.222386889062498</v>
      </c>
      <c r="O158" s="341">
        <f t="shared" ref="O158" si="109">J158-N158</f>
        <v>0</v>
      </c>
    </row>
    <row r="159" spans="1:16" ht="18" customHeight="1" x14ac:dyDescent="0.25">
      <c r="A159" s="465"/>
      <c r="B159" s="55" t="s">
        <v>38</v>
      </c>
      <c r="C159" s="187">
        <v>9.7429000000000006</v>
      </c>
      <c r="D159" s="188">
        <v>1.452</v>
      </c>
      <c r="E159" s="189">
        <v>0.23200000000000001</v>
      </c>
      <c r="F159" s="21">
        <v>6.4984000000000002</v>
      </c>
      <c r="G159" s="190">
        <v>0.58089999999999997</v>
      </c>
      <c r="H159" s="188">
        <v>0.24890000000000001</v>
      </c>
      <c r="I159" s="203">
        <v>1.5237000000000001</v>
      </c>
      <c r="J159" s="24">
        <f t="shared" si="108"/>
        <v>20.2788</v>
      </c>
      <c r="K159" s="355">
        <f t="shared" ref="K159:K162" si="110">(($C$157+$D$157+$E$157+$F$157+$G$157)/$J$157*(C159+D159+E159+F159+G159)/($C$157+$D$157+$E$157+$F$157+$G$157)+(1-($C$157+$D$157+$E$157+$F$157+$G$157)/$J$157)*M159)/(($C$157+$D$157+$E$157+$F$157+$G$157)/$J$157*1+(1-($C$157+$D$157+$E$157+$F$157+$G$157)/$J$157)*M159)</f>
        <v>1.2412421</v>
      </c>
      <c r="L159" s="356">
        <f t="shared" ref="L159:L162" si="111">($C$157+$D$157+$E$157+$F$157+$G$157)/$J$157*1+(1-($C$157+$D$157+$E$157+$F$157+$G$157)/$J$157)*M159</f>
        <v>1.0475798999999999</v>
      </c>
      <c r="M159" s="338">
        <f t="shared" ref="M159:M162" si="112">(H159+I159)/($H$157+$I$157)</f>
        <v>1.72</v>
      </c>
      <c r="N159" s="340">
        <f t="shared" ref="N159:N162" si="113">$J$157*K159*L159</f>
        <v>20.278832938665602</v>
      </c>
      <c r="O159" s="341">
        <f t="shared" ref="O159:O162" si="114">J159-N159</f>
        <v>0</v>
      </c>
    </row>
    <row r="160" spans="1:16" ht="18" customHeight="1" x14ac:dyDescent="0.25">
      <c r="A160" s="465"/>
      <c r="B160" s="191" t="s">
        <v>37</v>
      </c>
      <c r="C160" s="192">
        <v>5.8456999999999999</v>
      </c>
      <c r="D160" s="193">
        <v>0.87119999999999997</v>
      </c>
      <c r="E160" s="194">
        <v>0.13919999999999999</v>
      </c>
      <c r="F160" s="147">
        <v>3.8990999999999998</v>
      </c>
      <c r="G160" s="195">
        <v>0.5615</v>
      </c>
      <c r="H160" s="193">
        <v>0.2407</v>
      </c>
      <c r="I160" s="204">
        <v>0.78990000000000005</v>
      </c>
      <c r="J160" s="310">
        <f t="shared" si="108"/>
        <v>12.347300000000001</v>
      </c>
      <c r="K160" s="355">
        <f t="shared" si="110"/>
        <v>0.79172200000000004</v>
      </c>
      <c r="L160" s="356">
        <f t="shared" si="111"/>
        <v>1</v>
      </c>
      <c r="M160" s="338">
        <f t="shared" si="112"/>
        <v>1</v>
      </c>
      <c r="N160" s="340">
        <f t="shared" si="113"/>
        <v>12.347300451000001</v>
      </c>
      <c r="O160" s="341">
        <f t="shared" si="114"/>
        <v>0</v>
      </c>
    </row>
    <row r="161" spans="1:16" ht="15.75" customHeight="1" x14ac:dyDescent="0.25">
      <c r="A161" s="465"/>
      <c r="B161" s="55" t="s">
        <v>66</v>
      </c>
      <c r="C161" s="187">
        <v>14.6142</v>
      </c>
      <c r="D161" s="188">
        <v>2.1779999999999999</v>
      </c>
      <c r="E161" s="189">
        <v>0.34799999999999998</v>
      </c>
      <c r="F161" s="21">
        <v>9.7477</v>
      </c>
      <c r="G161" s="190">
        <v>0.52569999999999995</v>
      </c>
      <c r="H161" s="188">
        <v>0.2253</v>
      </c>
      <c r="I161" s="203">
        <v>0.41589999999999999</v>
      </c>
      <c r="J161" s="24">
        <f t="shared" si="108"/>
        <v>28.0548</v>
      </c>
      <c r="K161" s="355">
        <f t="shared" si="110"/>
        <v>1.8449679000000001</v>
      </c>
      <c r="L161" s="356">
        <f t="shared" si="111"/>
        <v>0.97503379999999995</v>
      </c>
      <c r="M161" s="338">
        <f t="shared" si="112"/>
        <v>0.62219999999999998</v>
      </c>
      <c r="N161" s="340">
        <f t="shared" si="113"/>
        <v>28.054839496393399</v>
      </c>
      <c r="O161" s="341">
        <f t="shared" si="114"/>
        <v>0</v>
      </c>
    </row>
    <row r="162" spans="1:16" ht="15.75" thickBot="1" x14ac:dyDescent="0.3">
      <c r="A162" s="465"/>
      <c r="B162" s="106" t="s">
        <v>56</v>
      </c>
      <c r="C162" s="196">
        <v>8.9932999999999996</v>
      </c>
      <c r="D162" s="197">
        <v>1.3403</v>
      </c>
      <c r="E162" s="198">
        <v>0.2142</v>
      </c>
      <c r="F162" s="21">
        <v>5.9985999999999997</v>
      </c>
      <c r="G162" s="190">
        <v>0.59640000000000004</v>
      </c>
      <c r="H162" s="197">
        <v>0.2555</v>
      </c>
      <c r="I162" s="205">
        <v>1.3809</v>
      </c>
      <c r="J162" s="24">
        <f t="shared" si="108"/>
        <v>18.779199999999999</v>
      </c>
      <c r="K162" s="357">
        <f t="shared" si="110"/>
        <v>1.159117</v>
      </c>
      <c r="L162" s="358">
        <f t="shared" si="111"/>
        <v>1.0388436999999999</v>
      </c>
      <c r="M162" s="338">
        <f t="shared" si="112"/>
        <v>1.5878000000000001</v>
      </c>
      <c r="N162" s="340">
        <f t="shared" si="113"/>
        <v>18.779187094732698</v>
      </c>
      <c r="O162" s="341">
        <f t="shared" si="114"/>
        <v>0</v>
      </c>
    </row>
    <row r="163" spans="1:16" ht="30.75" customHeight="1" thickBot="1" x14ac:dyDescent="0.3">
      <c r="A163" s="465"/>
      <c r="B163" s="451" t="s">
        <v>101</v>
      </c>
      <c r="C163" s="452"/>
      <c r="D163" s="452"/>
      <c r="E163" s="452"/>
      <c r="F163" s="452"/>
      <c r="G163" s="452"/>
      <c r="H163" s="452"/>
      <c r="I163" s="452"/>
      <c r="J163" s="452"/>
      <c r="K163" s="396"/>
      <c r="L163" s="397"/>
      <c r="M163" s="342"/>
      <c r="N163" s="340"/>
      <c r="O163" s="340"/>
    </row>
    <row r="164" spans="1:16" ht="18.75" customHeight="1" thickBot="1" x14ac:dyDescent="0.3">
      <c r="A164" s="465"/>
      <c r="B164" s="142" t="s">
        <v>49</v>
      </c>
      <c r="C164" s="179">
        <v>1.9120999999999999</v>
      </c>
      <c r="D164" s="180">
        <v>0</v>
      </c>
      <c r="E164" s="180">
        <v>0</v>
      </c>
      <c r="F164" s="179">
        <v>1.2753000000000001</v>
      </c>
      <c r="G164" s="180">
        <v>0</v>
      </c>
      <c r="H164" s="180">
        <v>0</v>
      </c>
      <c r="I164" s="180">
        <v>0</v>
      </c>
      <c r="J164" s="206">
        <f>SUM(C164:I164)</f>
        <v>3.1873999999999998</v>
      </c>
      <c r="K164" s="404"/>
      <c r="L164" s="405"/>
      <c r="M164" s="342"/>
      <c r="N164" s="340"/>
      <c r="O164" s="340"/>
      <c r="P164" s="444"/>
    </row>
    <row r="165" spans="1:16" ht="18" customHeight="1" x14ac:dyDescent="0.25">
      <c r="A165" s="465"/>
      <c r="B165" s="207" t="s">
        <v>70</v>
      </c>
      <c r="C165" s="208">
        <v>1.4340999999999999</v>
      </c>
      <c r="D165" s="209"/>
      <c r="E165" s="210"/>
      <c r="F165" s="21">
        <v>0.95650000000000002</v>
      </c>
      <c r="G165" s="209"/>
      <c r="H165" s="211"/>
      <c r="I165" s="211"/>
      <c r="J165" s="24">
        <f t="shared" ref="J165:J185" si="115">SUM(C165:I165)</f>
        <v>2.3906000000000001</v>
      </c>
      <c r="K165" s="355">
        <f t="shared" ref="K165" si="116">(($C$164+$D$164+$E$164+$F$164+$G$164)/$J$164*(C165+D165+E165+F165+G165)/($C$164+$D$164+$E$164+$F$164+$G$164)+(1-($C$164+$D$164+$E$164+$F$164+$G$164)/$J$164)*M165)/(($C$164+$D$164+$E$164+$F$164+$G$164)/$J$164*1+(1-($C$164+$D$164+$E$164+$F$164+$G$164)/$J$164)*M165)</f>
        <v>0.75001569999999995</v>
      </c>
      <c r="L165" s="356">
        <f t="shared" ref="L165" si="117">($C$164+$D$164+$E$164+$F$164+$G$164)/$J$164*1+(1-($C$164+$D$164+$E$164+$F$164+$G$164)/$J$164)*M165</f>
        <v>1</v>
      </c>
      <c r="M165" s="336">
        <f t="shared" ref="M165" si="118">(H165+I165)/($H$187+$I$187)</f>
        <v>0</v>
      </c>
      <c r="N165" s="344">
        <f>$J$164*K165</f>
        <v>2.3906000000000001</v>
      </c>
      <c r="O165" s="345">
        <f>J165-N165</f>
        <v>0</v>
      </c>
    </row>
    <row r="166" spans="1:16" ht="18" customHeight="1" x14ac:dyDescent="0.25">
      <c r="A166" s="465"/>
      <c r="B166" s="207" t="s">
        <v>38</v>
      </c>
      <c r="C166" s="208">
        <v>1.4340999999999999</v>
      </c>
      <c r="D166" s="209"/>
      <c r="E166" s="210"/>
      <c r="F166" s="21">
        <v>0.95650000000000002</v>
      </c>
      <c r="G166" s="209"/>
      <c r="H166" s="211"/>
      <c r="I166" s="211"/>
      <c r="J166" s="24">
        <f t="shared" si="115"/>
        <v>2.3906000000000001</v>
      </c>
      <c r="K166" s="355">
        <f t="shared" ref="K166:K185" si="119">(($C$164+$D$164+$E$164+$F$164+$G$164)/$J$164*(C166+D166+E166+F166+G166)/($C$164+$D$164+$E$164+$F$164+$G$164)+(1-($C$164+$D$164+$E$164+$F$164+$G$164)/$J$164)*M166)/(($C$164+$D$164+$E$164+$F$164+$G$164)/$J$164*1+(1-($C$164+$D$164+$E$164+$F$164+$G$164)/$J$164)*M166)</f>
        <v>0.75001569999999995</v>
      </c>
      <c r="L166" s="356">
        <f t="shared" ref="L166:L185" si="120">($C$164+$D$164+$E$164+$F$164+$G$164)/$J$164*1+(1-($C$164+$D$164+$E$164+$F$164+$G$164)/$J$164)*M166</f>
        <v>1</v>
      </c>
      <c r="M166" s="336">
        <f t="shared" ref="M166:M185" si="121">(H166+I166)/($H$187+$I$187)</f>
        <v>0</v>
      </c>
      <c r="N166" s="344">
        <f t="shared" ref="N166:N185" si="122">$J$164*K166</f>
        <v>2.3906000000000001</v>
      </c>
      <c r="O166" s="345">
        <f t="shared" ref="O166:O185" si="123">J166-N166</f>
        <v>0</v>
      </c>
    </row>
    <row r="167" spans="1:16" ht="18" customHeight="1" x14ac:dyDescent="0.25">
      <c r="A167" s="465"/>
      <c r="B167" s="207" t="s">
        <v>71</v>
      </c>
      <c r="C167" s="208">
        <v>1.4340999999999999</v>
      </c>
      <c r="D167" s="209"/>
      <c r="E167" s="210"/>
      <c r="F167" s="21">
        <v>0.95650000000000002</v>
      </c>
      <c r="G167" s="209"/>
      <c r="H167" s="211"/>
      <c r="I167" s="211"/>
      <c r="J167" s="24">
        <f t="shared" si="115"/>
        <v>2.3906000000000001</v>
      </c>
      <c r="K167" s="355">
        <f t="shared" si="119"/>
        <v>0.75001569999999995</v>
      </c>
      <c r="L167" s="356">
        <f t="shared" si="120"/>
        <v>1</v>
      </c>
      <c r="M167" s="336">
        <f t="shared" si="121"/>
        <v>0</v>
      </c>
      <c r="N167" s="344">
        <f t="shared" si="122"/>
        <v>2.3906000000000001</v>
      </c>
      <c r="O167" s="345">
        <f t="shared" si="123"/>
        <v>0</v>
      </c>
    </row>
    <row r="168" spans="1:16" ht="18" customHeight="1" x14ac:dyDescent="0.25">
      <c r="A168" s="465"/>
      <c r="B168" s="207" t="s">
        <v>72</v>
      </c>
      <c r="C168" s="208">
        <v>1.4340999999999999</v>
      </c>
      <c r="D168" s="209"/>
      <c r="E168" s="210"/>
      <c r="F168" s="21">
        <v>0.95650000000000002</v>
      </c>
      <c r="G168" s="209"/>
      <c r="H168" s="211"/>
      <c r="I168" s="211"/>
      <c r="J168" s="24">
        <f t="shared" si="115"/>
        <v>2.3906000000000001</v>
      </c>
      <c r="K168" s="355">
        <f t="shared" si="119"/>
        <v>0.75001569999999995</v>
      </c>
      <c r="L168" s="356">
        <f t="shared" si="120"/>
        <v>1</v>
      </c>
      <c r="M168" s="336">
        <f t="shared" si="121"/>
        <v>0</v>
      </c>
      <c r="N168" s="344">
        <f t="shared" si="122"/>
        <v>2.3906000000000001</v>
      </c>
      <c r="O168" s="345">
        <f t="shared" si="123"/>
        <v>0</v>
      </c>
    </row>
    <row r="169" spans="1:16" ht="18" customHeight="1" x14ac:dyDescent="0.25">
      <c r="A169" s="465"/>
      <c r="B169" s="207" t="s">
        <v>37</v>
      </c>
      <c r="C169" s="208">
        <v>1.4340999999999999</v>
      </c>
      <c r="D169" s="209"/>
      <c r="E169" s="210"/>
      <c r="F169" s="21">
        <v>0.95650000000000002</v>
      </c>
      <c r="G169" s="209"/>
      <c r="H169" s="211"/>
      <c r="I169" s="211"/>
      <c r="J169" s="24">
        <f t="shared" si="115"/>
        <v>2.3906000000000001</v>
      </c>
      <c r="K169" s="355">
        <f t="shared" si="119"/>
        <v>0.75001569999999995</v>
      </c>
      <c r="L169" s="356">
        <f t="shared" si="120"/>
        <v>1</v>
      </c>
      <c r="M169" s="336">
        <f t="shared" si="121"/>
        <v>0</v>
      </c>
      <c r="N169" s="344">
        <f t="shared" si="122"/>
        <v>2.3906000000000001</v>
      </c>
      <c r="O169" s="345">
        <f t="shared" si="123"/>
        <v>0</v>
      </c>
    </row>
    <row r="170" spans="1:16" ht="18" customHeight="1" x14ac:dyDescent="0.25">
      <c r="A170" s="465"/>
      <c r="B170" s="207" t="s">
        <v>32</v>
      </c>
      <c r="C170" s="208">
        <v>1.4340999999999999</v>
      </c>
      <c r="D170" s="209"/>
      <c r="E170" s="210"/>
      <c r="F170" s="21">
        <v>0.95650000000000002</v>
      </c>
      <c r="G170" s="209"/>
      <c r="H170" s="211"/>
      <c r="I170" s="211"/>
      <c r="J170" s="24">
        <f t="shared" si="115"/>
        <v>2.3906000000000001</v>
      </c>
      <c r="K170" s="355">
        <f t="shared" si="119"/>
        <v>0.75001569999999995</v>
      </c>
      <c r="L170" s="356">
        <f t="shared" si="120"/>
        <v>1</v>
      </c>
      <c r="M170" s="336">
        <f t="shared" si="121"/>
        <v>0</v>
      </c>
      <c r="N170" s="344">
        <f t="shared" si="122"/>
        <v>2.3906000000000001</v>
      </c>
      <c r="O170" s="345">
        <f t="shared" si="123"/>
        <v>0</v>
      </c>
    </row>
    <row r="171" spans="1:16" ht="15.75" customHeight="1" x14ac:dyDescent="0.25">
      <c r="A171" s="465"/>
      <c r="B171" s="212" t="s">
        <v>73</v>
      </c>
      <c r="C171" s="208">
        <v>1.4340999999999999</v>
      </c>
      <c r="D171" s="213"/>
      <c r="E171" s="202"/>
      <c r="F171" s="21">
        <v>0.95650000000000002</v>
      </c>
      <c r="G171" s="213"/>
      <c r="H171" s="190"/>
      <c r="I171" s="190"/>
      <c r="J171" s="24">
        <f t="shared" si="115"/>
        <v>2.3906000000000001</v>
      </c>
      <c r="K171" s="355">
        <f t="shared" si="119"/>
        <v>0.75001569999999995</v>
      </c>
      <c r="L171" s="356">
        <f t="shared" si="120"/>
        <v>1</v>
      </c>
      <c r="M171" s="336">
        <f t="shared" si="121"/>
        <v>0</v>
      </c>
      <c r="N171" s="344">
        <f t="shared" si="122"/>
        <v>2.3906000000000001</v>
      </c>
      <c r="O171" s="345">
        <f t="shared" si="123"/>
        <v>0</v>
      </c>
    </row>
    <row r="172" spans="1:16" ht="17.25" customHeight="1" x14ac:dyDescent="0.25">
      <c r="A172" s="465"/>
      <c r="B172" s="207" t="s">
        <v>52</v>
      </c>
      <c r="C172" s="208">
        <v>1.4340999999999999</v>
      </c>
      <c r="D172" s="209"/>
      <c r="E172" s="210"/>
      <c r="F172" s="21">
        <v>0.95650000000000002</v>
      </c>
      <c r="G172" s="209"/>
      <c r="H172" s="211"/>
      <c r="I172" s="211"/>
      <c r="J172" s="24">
        <f t="shared" si="115"/>
        <v>2.3906000000000001</v>
      </c>
      <c r="K172" s="355">
        <f t="shared" si="119"/>
        <v>0.75001569999999995</v>
      </c>
      <c r="L172" s="356">
        <f t="shared" si="120"/>
        <v>1</v>
      </c>
      <c r="M172" s="336">
        <f t="shared" si="121"/>
        <v>0</v>
      </c>
      <c r="N172" s="344">
        <f t="shared" si="122"/>
        <v>2.3906000000000001</v>
      </c>
      <c r="O172" s="345">
        <f t="shared" si="123"/>
        <v>0</v>
      </c>
    </row>
    <row r="173" spans="1:16" ht="18" customHeight="1" x14ac:dyDescent="0.25">
      <c r="A173" s="465"/>
      <c r="B173" s="207" t="s">
        <v>33</v>
      </c>
      <c r="C173" s="208">
        <v>1.4340999999999999</v>
      </c>
      <c r="D173" s="209"/>
      <c r="E173" s="210"/>
      <c r="F173" s="21">
        <v>0.95650000000000002</v>
      </c>
      <c r="G173" s="209"/>
      <c r="H173" s="211"/>
      <c r="I173" s="211"/>
      <c r="J173" s="24">
        <f t="shared" si="115"/>
        <v>2.3906000000000001</v>
      </c>
      <c r="K173" s="355">
        <f t="shared" si="119"/>
        <v>0.75001569999999995</v>
      </c>
      <c r="L173" s="356">
        <f t="shared" si="120"/>
        <v>1</v>
      </c>
      <c r="M173" s="336">
        <f t="shared" si="121"/>
        <v>0</v>
      </c>
      <c r="N173" s="344">
        <f t="shared" si="122"/>
        <v>2.3906000000000001</v>
      </c>
      <c r="O173" s="345">
        <f t="shared" si="123"/>
        <v>0</v>
      </c>
    </row>
    <row r="174" spans="1:16" ht="18" customHeight="1" x14ac:dyDescent="0.25">
      <c r="A174" s="465"/>
      <c r="B174" s="207" t="s">
        <v>53</v>
      </c>
      <c r="C174" s="208">
        <v>1.4340999999999999</v>
      </c>
      <c r="D174" s="209"/>
      <c r="E174" s="210"/>
      <c r="F174" s="21">
        <v>0.95650000000000002</v>
      </c>
      <c r="G174" s="209"/>
      <c r="H174" s="211"/>
      <c r="I174" s="211"/>
      <c r="J174" s="24">
        <f t="shared" si="115"/>
        <v>2.3906000000000001</v>
      </c>
      <c r="K174" s="355">
        <f t="shared" si="119"/>
        <v>0.75001569999999995</v>
      </c>
      <c r="L174" s="356">
        <f t="shared" si="120"/>
        <v>1</v>
      </c>
      <c r="M174" s="336">
        <f t="shared" si="121"/>
        <v>0</v>
      </c>
      <c r="N174" s="344">
        <f t="shared" si="122"/>
        <v>2.3906000000000001</v>
      </c>
      <c r="O174" s="345">
        <f t="shared" si="123"/>
        <v>0</v>
      </c>
    </row>
    <row r="175" spans="1:16" ht="18" customHeight="1" x14ac:dyDescent="0.25">
      <c r="A175" s="465"/>
      <c r="B175" s="207" t="s">
        <v>34</v>
      </c>
      <c r="C175" s="208">
        <v>1.4340999999999999</v>
      </c>
      <c r="D175" s="209"/>
      <c r="E175" s="210"/>
      <c r="F175" s="21">
        <v>0.95650000000000002</v>
      </c>
      <c r="G175" s="209"/>
      <c r="H175" s="211"/>
      <c r="I175" s="211"/>
      <c r="J175" s="24">
        <f t="shared" si="115"/>
        <v>2.3906000000000001</v>
      </c>
      <c r="K175" s="355">
        <f t="shared" si="119"/>
        <v>0.75001569999999995</v>
      </c>
      <c r="L175" s="356">
        <f t="shared" si="120"/>
        <v>1</v>
      </c>
      <c r="M175" s="336">
        <f t="shared" si="121"/>
        <v>0</v>
      </c>
      <c r="N175" s="344">
        <f t="shared" si="122"/>
        <v>2.3906000000000001</v>
      </c>
      <c r="O175" s="345">
        <f t="shared" si="123"/>
        <v>0</v>
      </c>
    </row>
    <row r="176" spans="1:16" ht="18" customHeight="1" x14ac:dyDescent="0.25">
      <c r="A176" s="465"/>
      <c r="B176" s="207" t="s">
        <v>35</v>
      </c>
      <c r="C176" s="208">
        <v>1.4340999999999999</v>
      </c>
      <c r="D176" s="209"/>
      <c r="E176" s="210"/>
      <c r="F176" s="21">
        <v>0.95650000000000002</v>
      </c>
      <c r="G176" s="209"/>
      <c r="H176" s="211"/>
      <c r="I176" s="211"/>
      <c r="J176" s="24">
        <f t="shared" si="115"/>
        <v>2.3906000000000001</v>
      </c>
      <c r="K176" s="355">
        <f t="shared" si="119"/>
        <v>0.75001569999999995</v>
      </c>
      <c r="L176" s="356">
        <f t="shared" si="120"/>
        <v>1</v>
      </c>
      <c r="M176" s="336">
        <f t="shared" si="121"/>
        <v>0</v>
      </c>
      <c r="N176" s="344">
        <f t="shared" si="122"/>
        <v>2.3906000000000001</v>
      </c>
      <c r="O176" s="345">
        <f t="shared" si="123"/>
        <v>0</v>
      </c>
    </row>
    <row r="177" spans="1:16" ht="18" customHeight="1" x14ac:dyDescent="0.25">
      <c r="A177" s="465"/>
      <c r="B177" s="207" t="s">
        <v>29</v>
      </c>
      <c r="C177" s="208">
        <v>1.4340999999999999</v>
      </c>
      <c r="D177" s="209"/>
      <c r="E177" s="210"/>
      <c r="F177" s="21">
        <v>0.95650000000000002</v>
      </c>
      <c r="G177" s="209"/>
      <c r="H177" s="211"/>
      <c r="I177" s="211"/>
      <c r="J177" s="24">
        <f t="shared" si="115"/>
        <v>2.3906000000000001</v>
      </c>
      <c r="K177" s="355">
        <f t="shared" si="119"/>
        <v>0.75001569999999995</v>
      </c>
      <c r="L177" s="356">
        <f t="shared" si="120"/>
        <v>1</v>
      </c>
      <c r="M177" s="336">
        <f t="shared" si="121"/>
        <v>0</v>
      </c>
      <c r="N177" s="344">
        <f t="shared" si="122"/>
        <v>2.3906000000000001</v>
      </c>
      <c r="O177" s="345">
        <f t="shared" si="123"/>
        <v>0</v>
      </c>
    </row>
    <row r="178" spans="1:16" ht="18" customHeight="1" x14ac:dyDescent="0.25">
      <c r="A178" s="465"/>
      <c r="B178" s="207" t="s">
        <v>96</v>
      </c>
      <c r="C178" s="208">
        <v>1.4340999999999999</v>
      </c>
      <c r="D178" s="209"/>
      <c r="E178" s="210"/>
      <c r="F178" s="21">
        <v>0.95650000000000002</v>
      </c>
      <c r="G178" s="209"/>
      <c r="H178" s="211"/>
      <c r="I178" s="211"/>
      <c r="J178" s="24">
        <f t="shared" si="115"/>
        <v>2.3906000000000001</v>
      </c>
      <c r="K178" s="355">
        <f t="shared" si="119"/>
        <v>0.75001569999999995</v>
      </c>
      <c r="L178" s="356">
        <f t="shared" si="120"/>
        <v>1</v>
      </c>
      <c r="M178" s="336">
        <f t="shared" si="121"/>
        <v>0</v>
      </c>
      <c r="N178" s="344">
        <f t="shared" si="122"/>
        <v>2.3906000000000001</v>
      </c>
      <c r="O178" s="345">
        <f t="shared" si="123"/>
        <v>0</v>
      </c>
    </row>
    <row r="179" spans="1:16" ht="18" customHeight="1" x14ac:dyDescent="0.25">
      <c r="A179" s="465"/>
      <c r="B179" s="207" t="s">
        <v>30</v>
      </c>
      <c r="C179" s="208">
        <v>1.4340999999999999</v>
      </c>
      <c r="D179" s="209"/>
      <c r="E179" s="210"/>
      <c r="F179" s="21">
        <v>0.95650000000000002</v>
      </c>
      <c r="G179" s="209"/>
      <c r="H179" s="211"/>
      <c r="I179" s="211"/>
      <c r="J179" s="24">
        <f t="shared" si="115"/>
        <v>2.3906000000000001</v>
      </c>
      <c r="K179" s="355">
        <f t="shared" si="119"/>
        <v>0.75001569999999995</v>
      </c>
      <c r="L179" s="356">
        <f t="shared" si="120"/>
        <v>1</v>
      </c>
      <c r="M179" s="336">
        <f t="shared" si="121"/>
        <v>0</v>
      </c>
      <c r="N179" s="344">
        <f t="shared" si="122"/>
        <v>2.3906000000000001</v>
      </c>
      <c r="O179" s="345">
        <f t="shared" si="123"/>
        <v>0</v>
      </c>
    </row>
    <row r="180" spans="1:16" ht="18" customHeight="1" x14ac:dyDescent="0.25">
      <c r="A180" s="465"/>
      <c r="B180" s="207" t="s">
        <v>74</v>
      </c>
      <c r="C180" s="208">
        <v>1.4340999999999999</v>
      </c>
      <c r="D180" s="209"/>
      <c r="E180" s="210"/>
      <c r="F180" s="21">
        <v>0.95650000000000002</v>
      </c>
      <c r="G180" s="209"/>
      <c r="H180" s="211"/>
      <c r="I180" s="211"/>
      <c r="J180" s="24">
        <f t="shared" si="115"/>
        <v>2.3906000000000001</v>
      </c>
      <c r="K180" s="355">
        <f t="shared" si="119"/>
        <v>0.75001569999999995</v>
      </c>
      <c r="L180" s="356">
        <f t="shared" si="120"/>
        <v>1</v>
      </c>
      <c r="M180" s="336">
        <f t="shared" si="121"/>
        <v>0</v>
      </c>
      <c r="N180" s="344">
        <f t="shared" si="122"/>
        <v>2.3906000000000001</v>
      </c>
      <c r="O180" s="345">
        <f t="shared" si="123"/>
        <v>0</v>
      </c>
    </row>
    <row r="181" spans="1:16" ht="18" customHeight="1" x14ac:dyDescent="0.25">
      <c r="A181" s="465"/>
      <c r="B181" s="207" t="s">
        <v>55</v>
      </c>
      <c r="C181" s="208">
        <v>1.4340999999999999</v>
      </c>
      <c r="D181" s="209"/>
      <c r="E181" s="210"/>
      <c r="F181" s="21">
        <v>0.95650000000000002</v>
      </c>
      <c r="G181" s="209"/>
      <c r="H181" s="211"/>
      <c r="I181" s="211"/>
      <c r="J181" s="24">
        <f t="shared" si="115"/>
        <v>2.3906000000000001</v>
      </c>
      <c r="K181" s="355">
        <f t="shared" si="119"/>
        <v>0.75001569999999995</v>
      </c>
      <c r="L181" s="356">
        <f t="shared" si="120"/>
        <v>1</v>
      </c>
      <c r="M181" s="336">
        <f t="shared" si="121"/>
        <v>0</v>
      </c>
      <c r="N181" s="344">
        <f t="shared" si="122"/>
        <v>2.3906000000000001</v>
      </c>
      <c r="O181" s="345">
        <f t="shared" si="123"/>
        <v>0</v>
      </c>
    </row>
    <row r="182" spans="1:16" ht="18" customHeight="1" x14ac:dyDescent="0.25">
      <c r="A182" s="465"/>
      <c r="B182" s="207" t="s">
        <v>75</v>
      </c>
      <c r="C182" s="208">
        <v>1.4340999999999999</v>
      </c>
      <c r="D182" s="209"/>
      <c r="E182" s="210"/>
      <c r="F182" s="21">
        <v>0.95650000000000002</v>
      </c>
      <c r="G182" s="209"/>
      <c r="H182" s="211"/>
      <c r="I182" s="211"/>
      <c r="J182" s="24">
        <f t="shared" si="115"/>
        <v>2.3906000000000001</v>
      </c>
      <c r="K182" s="355">
        <f t="shared" si="119"/>
        <v>0.75001569999999995</v>
      </c>
      <c r="L182" s="356">
        <f t="shared" si="120"/>
        <v>1</v>
      </c>
      <c r="M182" s="336">
        <f t="shared" si="121"/>
        <v>0</v>
      </c>
      <c r="N182" s="344">
        <f t="shared" si="122"/>
        <v>2.3906000000000001</v>
      </c>
      <c r="O182" s="345">
        <f t="shared" si="123"/>
        <v>0</v>
      </c>
    </row>
    <row r="183" spans="1:16" ht="18" customHeight="1" x14ac:dyDescent="0.25">
      <c r="A183" s="465"/>
      <c r="B183" s="207" t="s">
        <v>56</v>
      </c>
      <c r="C183" s="208">
        <v>1.4340999999999999</v>
      </c>
      <c r="D183" s="209"/>
      <c r="E183" s="210"/>
      <c r="F183" s="21">
        <v>0.95650000000000002</v>
      </c>
      <c r="G183" s="209"/>
      <c r="H183" s="211"/>
      <c r="I183" s="211"/>
      <c r="J183" s="24">
        <f t="shared" si="115"/>
        <v>2.3906000000000001</v>
      </c>
      <c r="K183" s="355">
        <f t="shared" si="119"/>
        <v>0.75001569999999995</v>
      </c>
      <c r="L183" s="356">
        <f t="shared" si="120"/>
        <v>1</v>
      </c>
      <c r="M183" s="336">
        <f t="shared" si="121"/>
        <v>0</v>
      </c>
      <c r="N183" s="344">
        <f t="shared" si="122"/>
        <v>2.3906000000000001</v>
      </c>
      <c r="O183" s="345">
        <f t="shared" si="123"/>
        <v>0</v>
      </c>
    </row>
    <row r="184" spans="1:16" ht="18" customHeight="1" x14ac:dyDescent="0.25">
      <c r="A184" s="465"/>
      <c r="B184" s="214" t="s">
        <v>57</v>
      </c>
      <c r="C184" s="208">
        <v>1.4340999999999999</v>
      </c>
      <c r="D184" s="215"/>
      <c r="E184" s="216"/>
      <c r="F184" s="88">
        <v>0.95650000000000002</v>
      </c>
      <c r="G184" s="215"/>
      <c r="H184" s="211"/>
      <c r="I184" s="217"/>
      <c r="J184" s="24">
        <f t="shared" si="115"/>
        <v>2.3906000000000001</v>
      </c>
      <c r="K184" s="355">
        <f t="shared" si="119"/>
        <v>0.75001569999999995</v>
      </c>
      <c r="L184" s="356">
        <f t="shared" si="120"/>
        <v>1</v>
      </c>
      <c r="M184" s="336">
        <f t="shared" si="121"/>
        <v>0</v>
      </c>
      <c r="N184" s="344">
        <f t="shared" si="122"/>
        <v>2.3906000000000001</v>
      </c>
      <c r="O184" s="345">
        <f t="shared" si="123"/>
        <v>0</v>
      </c>
    </row>
    <row r="185" spans="1:16" ht="18" customHeight="1" thickBot="1" x14ac:dyDescent="0.3">
      <c r="A185" s="465"/>
      <c r="B185" s="218" t="s">
        <v>48</v>
      </c>
      <c r="C185" s="208">
        <v>1.4340999999999999</v>
      </c>
      <c r="D185" s="219"/>
      <c r="E185" s="220"/>
      <c r="F185" s="36">
        <v>0.95650000000000002</v>
      </c>
      <c r="G185" s="219"/>
      <c r="H185" s="221"/>
      <c r="I185" s="217"/>
      <c r="J185" s="24">
        <f t="shared" si="115"/>
        <v>2.3906000000000001</v>
      </c>
      <c r="K185" s="355">
        <f t="shared" si="119"/>
        <v>0.75001569999999995</v>
      </c>
      <c r="L185" s="356">
        <f t="shared" si="120"/>
        <v>1</v>
      </c>
      <c r="M185" s="336">
        <f t="shared" si="121"/>
        <v>0</v>
      </c>
      <c r="N185" s="344">
        <f t="shared" si="122"/>
        <v>2.3906000000000001</v>
      </c>
      <c r="O185" s="345">
        <f t="shared" si="123"/>
        <v>0</v>
      </c>
    </row>
    <row r="186" spans="1:16" ht="30.75" customHeight="1" thickBot="1" x14ac:dyDescent="0.3">
      <c r="A186" s="465"/>
      <c r="B186" s="451" t="s">
        <v>102</v>
      </c>
      <c r="C186" s="452"/>
      <c r="D186" s="452"/>
      <c r="E186" s="452"/>
      <c r="F186" s="452"/>
      <c r="G186" s="452"/>
      <c r="H186" s="452"/>
      <c r="I186" s="452"/>
      <c r="J186" s="452"/>
      <c r="K186" s="398"/>
      <c r="L186" s="399"/>
      <c r="M186" s="342"/>
      <c r="N186" s="340"/>
      <c r="O186" s="340"/>
    </row>
    <row r="187" spans="1:16" ht="19.5" customHeight="1" thickBot="1" x14ac:dyDescent="0.3">
      <c r="A187" s="465"/>
      <c r="B187" s="142" t="s">
        <v>49</v>
      </c>
      <c r="C187" s="179">
        <v>2.0032000000000001</v>
      </c>
      <c r="D187" s="180">
        <v>0</v>
      </c>
      <c r="E187" s="180">
        <v>0</v>
      </c>
      <c r="F187" s="179">
        <v>1.3362000000000001</v>
      </c>
      <c r="G187" s="180">
        <v>0.114</v>
      </c>
      <c r="H187" s="180">
        <v>5.5100000000000003E-2</v>
      </c>
      <c r="I187" s="180">
        <v>8.4099999999999994E-2</v>
      </c>
      <c r="J187" s="206">
        <v>3.5926</v>
      </c>
      <c r="K187" s="404"/>
      <c r="L187" s="405"/>
      <c r="M187" s="342"/>
      <c r="N187" s="340"/>
      <c r="O187" s="340"/>
      <c r="P187" s="444"/>
    </row>
    <row r="188" spans="1:16" x14ac:dyDescent="0.25">
      <c r="A188" s="465"/>
      <c r="B188" s="207" t="s">
        <v>70</v>
      </c>
      <c r="C188" s="222">
        <v>1.4340999999999999</v>
      </c>
      <c r="D188" s="209"/>
      <c r="E188" s="210"/>
      <c r="F188" s="21">
        <v>0.95650000000000002</v>
      </c>
      <c r="G188" s="209">
        <v>0.114</v>
      </c>
      <c r="H188" s="211">
        <v>7.5700000000000003E-2</v>
      </c>
      <c r="I188" s="211">
        <v>0.2301</v>
      </c>
      <c r="J188" s="24">
        <f t="shared" ref="J188:J208" si="124">SUM(C188:I188)</f>
        <v>2.8104</v>
      </c>
      <c r="K188" s="353">
        <f t="shared" ref="K188" si="125">(($C$187+$D$187+$E$187+$F$187+$G$187)/$J$187*(C188+D188+E188+F188+G188)/($C$187+$D$187+$E$187+$F$187+$G$187)+(1-($C$187+$D$187+$E$187+$F$187+$G$187)/$J$187)*M188)/(($C$187+$D$187+$E$187+$F$187+$G$187)/$J$187*1+(1-($C$187+$D$187+$E$187+$F$187+$G$187)/$J$187)*M188)</f>
        <v>0.74760590000000005</v>
      </c>
      <c r="L188" s="354">
        <f t="shared" ref="L188" si="126">($C$187+$D$187+$E$187+$F$187+$G$187)/$J$187*1+(1-($C$187+$D$187+$E$187+$F$187+$G$187)/$J$187)*M188</f>
        <v>1.0463731000000001</v>
      </c>
      <c r="M188" s="336">
        <f t="shared" ref="M188" si="127">(H188+I188)/($H$187+$I$187)</f>
        <v>2.1968391</v>
      </c>
      <c r="N188" s="346">
        <f>$J$187*K188*L188</f>
        <v>2.8104000999999998</v>
      </c>
      <c r="O188" s="345">
        <f>J188-N188</f>
        <v>0</v>
      </c>
    </row>
    <row r="189" spans="1:16" x14ac:dyDescent="0.25">
      <c r="A189" s="465"/>
      <c r="B189" s="207" t="s">
        <v>38</v>
      </c>
      <c r="C189" s="222">
        <v>1.6758999999999999</v>
      </c>
      <c r="D189" s="209"/>
      <c r="E189" s="210"/>
      <c r="F189" s="21">
        <v>1.1177999999999999</v>
      </c>
      <c r="G189" s="209">
        <v>0.114</v>
      </c>
      <c r="H189" s="211">
        <v>4.2099999999999999E-2</v>
      </c>
      <c r="I189" s="211">
        <v>0.11459999999999999</v>
      </c>
      <c r="J189" s="24">
        <f t="shared" si="124"/>
        <v>3.0644</v>
      </c>
      <c r="K189" s="353">
        <f t="shared" ref="K189:K208" si="128">(($C$187+$D$187+$E$187+$F$187+$G$187)/$J$187*(C189+D189+E189+F189+G189)/($C$187+$D$187+$E$187+$F$187+$G$187)+(1-($C$187+$D$187+$E$187+$F$187+$G$187)/$J$187)*M189)/(($C$187+$D$187+$E$187+$F$187+$G$187)/$J$187*1+(1-($C$187+$D$187+$E$187+$F$187+$G$187)/$J$187)*M189)</f>
        <v>0.84884079999999995</v>
      </c>
      <c r="L189" s="354">
        <f t="shared" ref="L189:L208" si="129">($C$187+$D$187+$E$187+$F$187+$G$187)/$J$187*1+(1-($C$187+$D$187+$E$187+$F$187+$G$187)/$J$187)*M189</f>
        <v>1.0048710999999999</v>
      </c>
      <c r="M189" s="336">
        <f t="shared" ref="M189:M208" si="130">(H189+I189)/($H$187+$I$187)</f>
        <v>1.1257184</v>
      </c>
      <c r="N189" s="346">
        <f t="shared" ref="N189:N208" si="131">$J$187*K189*L189</f>
        <v>3.0644000999999998</v>
      </c>
      <c r="O189" s="345">
        <f t="shared" ref="O189:O208" si="132">J189-N189</f>
        <v>0</v>
      </c>
    </row>
    <row r="190" spans="1:16" x14ac:dyDescent="0.25">
      <c r="A190" s="465"/>
      <c r="B190" s="207" t="s">
        <v>71</v>
      </c>
      <c r="C190" s="222">
        <v>1.6255999999999999</v>
      </c>
      <c r="D190" s="209"/>
      <c r="E190" s="210"/>
      <c r="F190" s="21">
        <v>1.0842000000000001</v>
      </c>
      <c r="G190" s="209">
        <v>0.114</v>
      </c>
      <c r="H190" s="211">
        <v>8.0699999999999994E-2</v>
      </c>
      <c r="I190" s="211">
        <v>9.5299999999999996E-2</v>
      </c>
      <c r="J190" s="24">
        <f t="shared" si="124"/>
        <v>2.9998</v>
      </c>
      <c r="K190" s="353">
        <f t="shared" si="128"/>
        <v>0.82652780000000003</v>
      </c>
      <c r="L190" s="354">
        <f t="shared" si="129"/>
        <v>1.0102433</v>
      </c>
      <c r="M190" s="336">
        <f t="shared" si="130"/>
        <v>1.2643678</v>
      </c>
      <c r="N190" s="346">
        <f t="shared" si="131"/>
        <v>2.9998000999999999</v>
      </c>
      <c r="O190" s="345">
        <f t="shared" si="132"/>
        <v>0</v>
      </c>
    </row>
    <row r="191" spans="1:16" x14ac:dyDescent="0.25">
      <c r="A191" s="465"/>
      <c r="B191" s="207" t="s">
        <v>72</v>
      </c>
      <c r="C191" s="222">
        <v>1.4340999999999999</v>
      </c>
      <c r="D191" s="209"/>
      <c r="E191" s="210"/>
      <c r="F191" s="21">
        <v>0.95650000000000002</v>
      </c>
      <c r="G191" s="209">
        <v>0.114</v>
      </c>
      <c r="H191" s="211">
        <v>6.3899999999999998E-2</v>
      </c>
      <c r="I191" s="211">
        <v>0.12559999999999999</v>
      </c>
      <c r="J191" s="24">
        <f t="shared" si="124"/>
        <v>2.6941000000000002</v>
      </c>
      <c r="K191" s="353">
        <f t="shared" si="128"/>
        <v>0.73954819999999999</v>
      </c>
      <c r="L191" s="354">
        <f t="shared" si="129"/>
        <v>1.0140009999999999</v>
      </c>
      <c r="M191" s="336">
        <f t="shared" si="130"/>
        <v>1.3613506</v>
      </c>
      <c r="N191" s="346">
        <f t="shared" si="131"/>
        <v>2.6941001</v>
      </c>
      <c r="O191" s="345">
        <f t="shared" si="132"/>
        <v>0</v>
      </c>
    </row>
    <row r="192" spans="1:16" x14ac:dyDescent="0.25">
      <c r="A192" s="465"/>
      <c r="B192" s="207" t="s">
        <v>37</v>
      </c>
      <c r="C192" s="222">
        <v>1.4340999999999999</v>
      </c>
      <c r="D192" s="209"/>
      <c r="E192" s="210"/>
      <c r="F192" s="21">
        <v>0.95650000000000002</v>
      </c>
      <c r="G192" s="209">
        <v>0.114</v>
      </c>
      <c r="H192" s="211">
        <v>6.5000000000000002E-2</v>
      </c>
      <c r="I192" s="211">
        <v>0.18970000000000001</v>
      </c>
      <c r="J192" s="24">
        <f t="shared" si="124"/>
        <v>2.7593000000000001</v>
      </c>
      <c r="K192" s="353">
        <f t="shared" si="128"/>
        <v>0.74412769999999995</v>
      </c>
      <c r="L192" s="354">
        <f t="shared" si="129"/>
        <v>1.0321494</v>
      </c>
      <c r="M192" s="336">
        <f t="shared" si="130"/>
        <v>1.8297414000000001</v>
      </c>
      <c r="N192" s="346">
        <f t="shared" si="131"/>
        <v>2.7592998999999998</v>
      </c>
      <c r="O192" s="345">
        <f t="shared" si="132"/>
        <v>0</v>
      </c>
    </row>
    <row r="193" spans="1:15" x14ac:dyDescent="0.25">
      <c r="A193" s="465"/>
      <c r="B193" s="207" t="s">
        <v>32</v>
      </c>
      <c r="C193" s="222">
        <v>1.4340999999999999</v>
      </c>
      <c r="D193" s="209"/>
      <c r="E193" s="210"/>
      <c r="F193" s="21">
        <v>0.95650000000000002</v>
      </c>
      <c r="G193" s="209">
        <v>0.114</v>
      </c>
      <c r="H193" s="211">
        <v>6.7699999999999996E-2</v>
      </c>
      <c r="I193" s="211">
        <v>0.16819999999999999</v>
      </c>
      <c r="J193" s="24">
        <f t="shared" si="124"/>
        <v>2.7404999999999999</v>
      </c>
      <c r="K193" s="353">
        <f t="shared" si="128"/>
        <v>0.74282380000000003</v>
      </c>
      <c r="L193" s="354">
        <f t="shared" si="129"/>
        <v>1.0269164</v>
      </c>
      <c r="M193" s="336">
        <f t="shared" si="130"/>
        <v>1.6946839</v>
      </c>
      <c r="N193" s="346">
        <f t="shared" si="131"/>
        <v>2.7404997</v>
      </c>
      <c r="O193" s="345">
        <f t="shared" si="132"/>
        <v>0</v>
      </c>
    </row>
    <row r="194" spans="1:15" ht="17.25" customHeight="1" x14ac:dyDescent="0.25">
      <c r="A194" s="465"/>
      <c r="B194" s="212" t="s">
        <v>73</v>
      </c>
      <c r="C194" s="222">
        <v>1.4340999999999999</v>
      </c>
      <c r="D194" s="213"/>
      <c r="E194" s="202"/>
      <c r="F194" s="21">
        <v>0.95650000000000002</v>
      </c>
      <c r="G194" s="209">
        <v>0.114</v>
      </c>
      <c r="H194" s="190">
        <v>7.1900000000000006E-2</v>
      </c>
      <c r="I194" s="190">
        <v>9.4799999999999995E-2</v>
      </c>
      <c r="J194" s="24">
        <f t="shared" si="124"/>
        <v>2.6713</v>
      </c>
      <c r="K194" s="353">
        <f t="shared" si="128"/>
        <v>0.7379078</v>
      </c>
      <c r="L194" s="354">
        <f t="shared" si="129"/>
        <v>1.0076546</v>
      </c>
      <c r="M194" s="336">
        <f t="shared" si="130"/>
        <v>1.1975575000000001</v>
      </c>
      <c r="N194" s="346">
        <f t="shared" si="131"/>
        <v>2.6713</v>
      </c>
      <c r="O194" s="345">
        <f t="shared" si="132"/>
        <v>0</v>
      </c>
    </row>
    <row r="195" spans="1:15" ht="19.5" customHeight="1" x14ac:dyDescent="0.25">
      <c r="A195" s="465"/>
      <c r="B195" s="207" t="s">
        <v>52</v>
      </c>
      <c r="C195" s="222">
        <v>1.7135</v>
      </c>
      <c r="D195" s="209"/>
      <c r="E195" s="210"/>
      <c r="F195" s="21">
        <v>1.1429</v>
      </c>
      <c r="G195" s="209">
        <v>0.114</v>
      </c>
      <c r="H195" s="211">
        <v>4.9700000000000001E-2</v>
      </c>
      <c r="I195" s="211">
        <v>0.38540000000000002</v>
      </c>
      <c r="J195" s="24">
        <f t="shared" si="124"/>
        <v>3.4055</v>
      </c>
      <c r="K195" s="353">
        <f t="shared" si="128"/>
        <v>0.8757876</v>
      </c>
      <c r="L195" s="354">
        <f t="shared" si="129"/>
        <v>1.0823636999999999</v>
      </c>
      <c r="M195" s="336">
        <f t="shared" si="130"/>
        <v>3.1257183999999998</v>
      </c>
      <c r="N195" s="346">
        <f t="shared" si="131"/>
        <v>3.4054999000000001</v>
      </c>
      <c r="O195" s="345">
        <f t="shared" si="132"/>
        <v>0</v>
      </c>
    </row>
    <row r="196" spans="1:15" x14ac:dyDescent="0.25">
      <c r="A196" s="465"/>
      <c r="B196" s="207" t="s">
        <v>33</v>
      </c>
      <c r="C196" s="222">
        <v>1.4340999999999999</v>
      </c>
      <c r="D196" s="209"/>
      <c r="E196" s="210"/>
      <c r="F196" s="21">
        <v>0.95650000000000002</v>
      </c>
      <c r="G196" s="209">
        <v>0.114</v>
      </c>
      <c r="H196" s="211">
        <v>8.0600000000000005E-2</v>
      </c>
      <c r="I196" s="211">
        <v>0.52959999999999996</v>
      </c>
      <c r="J196" s="24">
        <f t="shared" si="124"/>
        <v>3.1147999999999998</v>
      </c>
      <c r="K196" s="353">
        <f t="shared" si="128"/>
        <v>0.76651250000000004</v>
      </c>
      <c r="L196" s="354">
        <f t="shared" si="129"/>
        <v>1.1311028000000001</v>
      </c>
      <c r="M196" s="336">
        <f t="shared" si="130"/>
        <v>4.3836206999999998</v>
      </c>
      <c r="N196" s="346">
        <f t="shared" si="131"/>
        <v>3.1148001000000001</v>
      </c>
      <c r="O196" s="345">
        <f t="shared" si="132"/>
        <v>0</v>
      </c>
    </row>
    <row r="197" spans="1:15" x14ac:dyDescent="0.25">
      <c r="A197" s="465"/>
      <c r="B197" s="207" t="s">
        <v>53</v>
      </c>
      <c r="C197" s="222">
        <v>1.4340999999999999</v>
      </c>
      <c r="D197" s="209"/>
      <c r="E197" s="210"/>
      <c r="F197" s="21">
        <v>0.95650000000000002</v>
      </c>
      <c r="G197" s="209">
        <v>0.114</v>
      </c>
      <c r="H197" s="211">
        <v>8.5099999999999995E-2</v>
      </c>
      <c r="I197" s="211">
        <v>7.0300000000000001E-2</v>
      </c>
      <c r="J197" s="24">
        <f t="shared" si="124"/>
        <v>2.66</v>
      </c>
      <c r="K197" s="353">
        <f t="shared" si="128"/>
        <v>0.7370871</v>
      </c>
      <c r="L197" s="354">
        <f t="shared" si="129"/>
        <v>1.0045093</v>
      </c>
      <c r="M197" s="336">
        <f t="shared" si="130"/>
        <v>1.1163793</v>
      </c>
      <c r="N197" s="346">
        <f t="shared" si="131"/>
        <v>2.66</v>
      </c>
      <c r="O197" s="345">
        <f t="shared" si="132"/>
        <v>0</v>
      </c>
    </row>
    <row r="198" spans="1:15" x14ac:dyDescent="0.25">
      <c r="A198" s="465"/>
      <c r="B198" s="207" t="s">
        <v>34</v>
      </c>
      <c r="C198" s="222">
        <v>1.4340999999999999</v>
      </c>
      <c r="D198" s="209"/>
      <c r="E198" s="210"/>
      <c r="F198" s="21">
        <v>0.95650000000000002</v>
      </c>
      <c r="G198" s="209">
        <v>0.114</v>
      </c>
      <c r="H198" s="211">
        <v>7.5499999999999998E-2</v>
      </c>
      <c r="I198" s="211">
        <v>8.6599999999999996E-2</v>
      </c>
      <c r="J198" s="24">
        <f t="shared" si="124"/>
        <v>2.6667000000000001</v>
      </c>
      <c r="K198" s="353">
        <f t="shared" si="128"/>
        <v>0.73757430000000002</v>
      </c>
      <c r="L198" s="354">
        <f t="shared" si="129"/>
        <v>1.0063742</v>
      </c>
      <c r="M198" s="336">
        <f t="shared" si="130"/>
        <v>1.1645114999999999</v>
      </c>
      <c r="N198" s="346">
        <f t="shared" si="131"/>
        <v>2.6666998</v>
      </c>
      <c r="O198" s="345">
        <f t="shared" si="132"/>
        <v>0</v>
      </c>
    </row>
    <row r="199" spans="1:15" x14ac:dyDescent="0.25">
      <c r="A199" s="465"/>
      <c r="B199" s="207" t="s">
        <v>35</v>
      </c>
      <c r="C199" s="222">
        <v>1.6814</v>
      </c>
      <c r="D199" s="209"/>
      <c r="E199" s="210"/>
      <c r="F199" s="21">
        <v>1.1214999999999999</v>
      </c>
      <c r="G199" s="209">
        <v>0.114</v>
      </c>
      <c r="H199" s="211">
        <v>8.5800000000000001E-2</v>
      </c>
      <c r="I199" s="211">
        <v>0.33079999999999998</v>
      </c>
      <c r="J199" s="24">
        <f t="shared" si="124"/>
        <v>3.3334999999999999</v>
      </c>
      <c r="K199" s="353">
        <f t="shared" si="128"/>
        <v>0.86136950000000001</v>
      </c>
      <c r="L199" s="354">
        <f t="shared" si="129"/>
        <v>1.0772143000000001</v>
      </c>
      <c r="M199" s="336">
        <f t="shared" si="130"/>
        <v>2.9928161000000002</v>
      </c>
      <c r="N199" s="346">
        <f t="shared" si="131"/>
        <v>3.3334999999999999</v>
      </c>
      <c r="O199" s="345">
        <f t="shared" si="132"/>
        <v>0</v>
      </c>
    </row>
    <row r="200" spans="1:15" x14ac:dyDescent="0.25">
      <c r="A200" s="465"/>
      <c r="B200" s="207" t="s">
        <v>29</v>
      </c>
      <c r="C200" s="222">
        <v>1.4340999999999999</v>
      </c>
      <c r="D200" s="209"/>
      <c r="E200" s="210"/>
      <c r="F200" s="21">
        <v>0.95650000000000002</v>
      </c>
      <c r="G200" s="209">
        <v>0.114</v>
      </c>
      <c r="H200" s="211">
        <v>6.2199999999999998E-2</v>
      </c>
      <c r="I200" s="211">
        <v>0.51629999999999998</v>
      </c>
      <c r="J200" s="24">
        <f t="shared" si="124"/>
        <v>3.0831</v>
      </c>
      <c r="K200" s="353">
        <f t="shared" si="128"/>
        <v>0.76467669999999999</v>
      </c>
      <c r="L200" s="354">
        <f t="shared" si="129"/>
        <v>1.1222791000000001</v>
      </c>
      <c r="M200" s="336">
        <f t="shared" si="130"/>
        <v>4.1558907999999999</v>
      </c>
      <c r="N200" s="346">
        <f t="shared" si="131"/>
        <v>3.0830999000000001</v>
      </c>
      <c r="O200" s="345">
        <f t="shared" si="132"/>
        <v>0</v>
      </c>
    </row>
    <row r="201" spans="1:15" x14ac:dyDescent="0.25">
      <c r="A201" s="465"/>
      <c r="B201" s="207" t="s">
        <v>96</v>
      </c>
      <c r="C201" s="222">
        <v>1.4340999999999999</v>
      </c>
      <c r="D201" s="209"/>
      <c r="E201" s="210"/>
      <c r="F201" s="21">
        <v>0.95650000000000002</v>
      </c>
      <c r="G201" s="209">
        <v>0.114</v>
      </c>
      <c r="H201" s="211">
        <v>8.6800000000000002E-2</v>
      </c>
      <c r="I201" s="211">
        <v>7.0999999999999994E-2</v>
      </c>
      <c r="J201" s="24">
        <f t="shared" si="124"/>
        <v>2.6623999999999999</v>
      </c>
      <c r="K201" s="353">
        <f t="shared" si="128"/>
        <v>0.73726190000000003</v>
      </c>
      <c r="L201" s="354">
        <f t="shared" si="129"/>
        <v>1.0051772999999999</v>
      </c>
      <c r="M201" s="336">
        <f t="shared" si="130"/>
        <v>1.1336207</v>
      </c>
      <c r="N201" s="346">
        <f t="shared" si="131"/>
        <v>2.6624001000000002</v>
      </c>
      <c r="O201" s="345">
        <f t="shared" si="132"/>
        <v>0</v>
      </c>
    </row>
    <row r="202" spans="1:15" x14ac:dyDescent="0.25">
      <c r="A202" s="465"/>
      <c r="B202" s="223" t="s">
        <v>30</v>
      </c>
      <c r="C202" s="224">
        <v>1.4340999999999999</v>
      </c>
      <c r="D202" s="225"/>
      <c r="E202" s="226"/>
      <c r="F202" s="147">
        <v>0.95650000000000002</v>
      </c>
      <c r="G202" s="209">
        <v>0.114</v>
      </c>
      <c r="H202" s="227">
        <v>5.5100000000000003E-2</v>
      </c>
      <c r="I202" s="227">
        <v>8.4099999999999994E-2</v>
      </c>
      <c r="J202" s="310">
        <f t="shared" si="124"/>
        <v>2.6438000000000001</v>
      </c>
      <c r="K202" s="353">
        <f t="shared" si="128"/>
        <v>0.73590160000000004</v>
      </c>
      <c r="L202" s="354">
        <f t="shared" si="129"/>
        <v>1</v>
      </c>
      <c r="M202" s="336">
        <f t="shared" si="130"/>
        <v>1</v>
      </c>
      <c r="N202" s="346">
        <f t="shared" si="131"/>
        <v>2.6438001</v>
      </c>
      <c r="O202" s="345">
        <f t="shared" si="132"/>
        <v>0</v>
      </c>
    </row>
    <row r="203" spans="1:15" ht="15" customHeight="1" x14ac:dyDescent="0.25">
      <c r="A203" s="465"/>
      <c r="B203" s="207" t="s">
        <v>74</v>
      </c>
      <c r="C203" s="222">
        <v>1.4340999999999999</v>
      </c>
      <c r="D203" s="209"/>
      <c r="E203" s="210"/>
      <c r="F203" s="21">
        <v>0.95650000000000002</v>
      </c>
      <c r="G203" s="209">
        <v>0.114</v>
      </c>
      <c r="H203" s="211">
        <v>7.6799999999999993E-2</v>
      </c>
      <c r="I203" s="211">
        <v>0.1038</v>
      </c>
      <c r="J203" s="24">
        <f t="shared" si="124"/>
        <v>2.6852</v>
      </c>
      <c r="K203" s="353">
        <f t="shared" si="128"/>
        <v>0.73891030000000002</v>
      </c>
      <c r="L203" s="354">
        <f t="shared" si="129"/>
        <v>1.0115236999999999</v>
      </c>
      <c r="M203" s="336">
        <f t="shared" si="130"/>
        <v>1.2974138</v>
      </c>
      <c r="N203" s="346">
        <f t="shared" si="131"/>
        <v>2.6852000999999999</v>
      </c>
      <c r="O203" s="345">
        <f t="shared" si="132"/>
        <v>0</v>
      </c>
    </row>
    <row r="204" spans="1:15" x14ac:dyDescent="0.25">
      <c r="A204" s="465"/>
      <c r="B204" s="207" t="s">
        <v>55</v>
      </c>
      <c r="C204" s="222">
        <v>1.4340999999999999</v>
      </c>
      <c r="D204" s="209"/>
      <c r="E204" s="210"/>
      <c r="F204" s="21">
        <v>0.95650000000000002</v>
      </c>
      <c r="G204" s="209">
        <v>0.114</v>
      </c>
      <c r="H204" s="211">
        <v>8.6999999999999994E-2</v>
      </c>
      <c r="I204" s="211">
        <v>6.54E-2</v>
      </c>
      <c r="J204" s="24">
        <f t="shared" si="124"/>
        <v>2.657</v>
      </c>
      <c r="K204" s="353">
        <f t="shared" si="128"/>
        <v>0.73686839999999998</v>
      </c>
      <c r="L204" s="354">
        <f t="shared" si="129"/>
        <v>1.0036742000000001</v>
      </c>
      <c r="M204" s="336">
        <f t="shared" si="130"/>
        <v>1.0948275999999999</v>
      </c>
      <c r="N204" s="346">
        <f t="shared" si="131"/>
        <v>2.657</v>
      </c>
      <c r="O204" s="345">
        <f t="shared" si="132"/>
        <v>0</v>
      </c>
    </row>
    <row r="205" spans="1:15" x14ac:dyDescent="0.25">
      <c r="A205" s="465"/>
      <c r="B205" s="207" t="s">
        <v>75</v>
      </c>
      <c r="C205" s="222">
        <v>1.4340999999999999</v>
      </c>
      <c r="D205" s="209"/>
      <c r="E205" s="210"/>
      <c r="F205" s="21">
        <v>0.95650000000000002</v>
      </c>
      <c r="G205" s="209">
        <v>0.114</v>
      </c>
      <c r="H205" s="211">
        <v>0.12889999999999999</v>
      </c>
      <c r="I205" s="211">
        <v>4.5999999999999999E-2</v>
      </c>
      <c r="J205" s="24">
        <f t="shared" si="124"/>
        <v>2.6795</v>
      </c>
      <c r="K205" s="353">
        <f t="shared" si="128"/>
        <v>0.73850009999999999</v>
      </c>
      <c r="L205" s="354">
        <f t="shared" si="129"/>
        <v>1.0099370999999999</v>
      </c>
      <c r="M205" s="336">
        <f t="shared" si="130"/>
        <v>1.2564655</v>
      </c>
      <c r="N205" s="346">
        <f t="shared" si="131"/>
        <v>2.6794999000000002</v>
      </c>
      <c r="O205" s="345">
        <f t="shared" si="132"/>
        <v>0</v>
      </c>
    </row>
    <row r="206" spans="1:15" x14ac:dyDescent="0.25">
      <c r="A206" s="465"/>
      <c r="B206" s="207" t="s">
        <v>56</v>
      </c>
      <c r="C206" s="222">
        <v>1.5193000000000001</v>
      </c>
      <c r="D206" s="209"/>
      <c r="E206" s="210"/>
      <c r="F206" s="21">
        <v>1.0134000000000001</v>
      </c>
      <c r="G206" s="209">
        <v>0.114</v>
      </c>
      <c r="H206" s="211">
        <v>6.9900000000000004E-2</v>
      </c>
      <c r="I206" s="211">
        <v>5.9499999999999997E-2</v>
      </c>
      <c r="J206" s="24">
        <f t="shared" si="124"/>
        <v>2.7761</v>
      </c>
      <c r="K206" s="353">
        <f t="shared" si="128"/>
        <v>0.77484090000000005</v>
      </c>
      <c r="L206" s="354">
        <f t="shared" si="129"/>
        <v>0.99727220000000005</v>
      </c>
      <c r="M206" s="336">
        <f t="shared" si="130"/>
        <v>0.92959769999999997</v>
      </c>
      <c r="N206" s="346">
        <f t="shared" si="131"/>
        <v>2.7761000999999998</v>
      </c>
      <c r="O206" s="345">
        <f t="shared" si="132"/>
        <v>0</v>
      </c>
    </row>
    <row r="207" spans="1:15" x14ac:dyDescent="0.25">
      <c r="A207" s="465"/>
      <c r="B207" s="214" t="s">
        <v>57</v>
      </c>
      <c r="C207" s="228">
        <v>1.4340999999999999</v>
      </c>
      <c r="D207" s="215"/>
      <c r="E207" s="216"/>
      <c r="F207" s="88">
        <v>0.95650000000000002</v>
      </c>
      <c r="G207" s="209">
        <v>0.114</v>
      </c>
      <c r="H207" s="211">
        <v>7.7700000000000005E-2</v>
      </c>
      <c r="I207" s="217">
        <v>0.40500000000000003</v>
      </c>
      <c r="J207" s="24">
        <f t="shared" si="124"/>
        <v>2.9872999999999998</v>
      </c>
      <c r="K207" s="353">
        <f t="shared" si="128"/>
        <v>0.75894919999999999</v>
      </c>
      <c r="L207" s="354">
        <f t="shared" si="129"/>
        <v>1.0956132000000001</v>
      </c>
      <c r="M207" s="336">
        <f t="shared" si="130"/>
        <v>3.4676724000000001</v>
      </c>
      <c r="N207" s="346">
        <f t="shared" si="131"/>
        <v>2.9872999</v>
      </c>
      <c r="O207" s="345">
        <f t="shared" si="132"/>
        <v>0</v>
      </c>
    </row>
    <row r="208" spans="1:15" ht="15.75" thickBot="1" x14ac:dyDescent="0.3">
      <c r="A208" s="465"/>
      <c r="B208" s="218" t="s">
        <v>48</v>
      </c>
      <c r="C208" s="229">
        <v>1.5024999999999999</v>
      </c>
      <c r="D208" s="219"/>
      <c r="E208" s="220"/>
      <c r="F208" s="36">
        <v>1.0021</v>
      </c>
      <c r="G208" s="209">
        <v>0.114</v>
      </c>
      <c r="H208" s="221">
        <v>2.2000000000000001E-3</v>
      </c>
      <c r="I208" s="217">
        <v>6.7000000000000004E-2</v>
      </c>
      <c r="J208" s="24">
        <f t="shared" si="124"/>
        <v>2.6878000000000002</v>
      </c>
      <c r="K208" s="353">
        <f t="shared" si="128"/>
        <v>0.76301600000000003</v>
      </c>
      <c r="L208" s="354">
        <f t="shared" si="129"/>
        <v>0.98051549999999998</v>
      </c>
      <c r="M208" s="336">
        <f t="shared" si="130"/>
        <v>0.49712640000000002</v>
      </c>
      <c r="N208" s="346">
        <f t="shared" si="131"/>
        <v>2.6878001999999999</v>
      </c>
      <c r="O208" s="345">
        <f t="shared" si="132"/>
        <v>0</v>
      </c>
    </row>
    <row r="209" spans="1:16" ht="25.5" customHeight="1" thickBot="1" x14ac:dyDescent="0.3">
      <c r="A209" s="465"/>
      <c r="B209" s="467" t="s">
        <v>76</v>
      </c>
      <c r="C209" s="468"/>
      <c r="D209" s="468"/>
      <c r="E209" s="468"/>
      <c r="F209" s="468"/>
      <c r="G209" s="468"/>
      <c r="H209" s="468"/>
      <c r="I209" s="468"/>
      <c r="J209" s="468"/>
      <c r="K209" s="406"/>
      <c r="L209" s="407"/>
      <c r="M209" s="342"/>
      <c r="N209" s="340"/>
      <c r="O209" s="340"/>
    </row>
    <row r="210" spans="1:16" ht="16.5" customHeight="1" thickBot="1" x14ac:dyDescent="0.3">
      <c r="A210" s="465"/>
      <c r="B210" s="13" t="s">
        <v>77</v>
      </c>
      <c r="C210" s="230">
        <v>32.3872</v>
      </c>
      <c r="D210" s="231">
        <v>10.86</v>
      </c>
      <c r="E210" s="232">
        <v>0.39200000000000002</v>
      </c>
      <c r="F210" s="230">
        <v>21.6023</v>
      </c>
      <c r="G210" s="231">
        <v>1.7</v>
      </c>
      <c r="H210" s="231">
        <v>0.94099999999999995</v>
      </c>
      <c r="I210" s="233">
        <v>7.8579999999999997</v>
      </c>
      <c r="J210" s="234">
        <f>SUM(C210:I210)</f>
        <v>75.740499999999997</v>
      </c>
      <c r="K210" s="404"/>
      <c r="L210" s="405"/>
      <c r="M210" s="342"/>
      <c r="N210" s="340"/>
      <c r="O210" s="340"/>
      <c r="P210" s="444"/>
    </row>
    <row r="211" spans="1:16" ht="27" customHeight="1" thickBot="1" x14ac:dyDescent="0.3">
      <c r="A211" s="465"/>
      <c r="B211" s="235" t="s">
        <v>58</v>
      </c>
      <c r="C211" s="311">
        <v>24.290500000000002</v>
      </c>
      <c r="D211" s="312">
        <v>10.86</v>
      </c>
      <c r="E211" s="119">
        <v>0.39200000000000002</v>
      </c>
      <c r="F211" s="313">
        <v>16.201699999999999</v>
      </c>
      <c r="G211" s="314">
        <v>1.7</v>
      </c>
      <c r="H211" s="315">
        <v>0.94099999999999995</v>
      </c>
      <c r="I211" s="316">
        <v>7.8579999999999997</v>
      </c>
      <c r="J211" s="317">
        <f t="shared" ref="J211" si="133">SUM(C211:I211)</f>
        <v>62.243200000000002</v>
      </c>
      <c r="K211" s="366">
        <f>(($C$210+$D$210+$E$210+$F$210+$G$210)/$J$210*(C211+D211+E211+F211+G211)/($C$210+$D$210+$E$210+$F$210+$G$210)+(1-($C$210+$D$210+$E$210+$F$210+$G$210)/$J$210)*M211)/(($C$210+$D$210+$E$210+$F$210+$G$210)/$J$210*1+(1-($C$210+$D$210+$E$210+$F$210+$G$210)/$J$210)*M211)</f>
        <v>0.82179550000000001</v>
      </c>
      <c r="L211" s="367">
        <f>($C$210+$D$210+$E$210+$F$210+$G$210)/$J$210*1+(1-($C$210+$D$210+$E$210+$F$210+$G$210)/$J$210)*M211</f>
        <v>1</v>
      </c>
      <c r="M211" s="336">
        <v>1</v>
      </c>
      <c r="N211" s="340">
        <f>J210*K211*L211</f>
        <v>62.243202067749998</v>
      </c>
      <c r="O211" s="341">
        <f>J211-N211</f>
        <v>0</v>
      </c>
    </row>
    <row r="212" spans="1:16" ht="30" customHeight="1" thickBot="1" x14ac:dyDescent="0.3">
      <c r="A212" s="465"/>
      <c r="B212" s="469" t="s">
        <v>78</v>
      </c>
      <c r="C212" s="448"/>
      <c r="D212" s="448"/>
      <c r="E212" s="448"/>
      <c r="F212" s="448"/>
      <c r="G212" s="448"/>
      <c r="H212" s="448"/>
      <c r="I212" s="448"/>
      <c r="J212" s="448"/>
      <c r="K212" s="380"/>
      <c r="L212" s="381"/>
      <c r="M212" s="342"/>
      <c r="N212" s="340"/>
      <c r="O212" s="340"/>
    </row>
    <row r="213" spans="1:16" ht="18.75" customHeight="1" thickBot="1" x14ac:dyDescent="0.3">
      <c r="A213" s="465"/>
      <c r="B213" s="13" t="s">
        <v>49</v>
      </c>
      <c r="C213" s="94">
        <v>12.3659</v>
      </c>
      <c r="D213" s="95">
        <v>3.258</v>
      </c>
      <c r="E213" s="96">
        <v>0.15359999999999999</v>
      </c>
      <c r="F213" s="230">
        <v>8.2479999999999993</v>
      </c>
      <c r="G213" s="95">
        <v>0.55000000000000004</v>
      </c>
      <c r="H213" s="95">
        <v>0.24160000000000001</v>
      </c>
      <c r="I213" s="96">
        <v>1.6400999999999999</v>
      </c>
      <c r="J213" s="275">
        <f>SUM(C213:I213)</f>
        <v>26.4572</v>
      </c>
      <c r="K213" s="408"/>
      <c r="L213" s="409"/>
      <c r="M213" s="342"/>
      <c r="N213" s="340"/>
      <c r="O213" s="340"/>
      <c r="P213" s="444"/>
    </row>
    <row r="214" spans="1:16" ht="36.75" customHeight="1" x14ac:dyDescent="0.25">
      <c r="A214" s="465"/>
      <c r="B214" s="237" t="s">
        <v>79</v>
      </c>
      <c r="C214" s="24">
        <v>9.2744</v>
      </c>
      <c r="D214" s="238">
        <v>3.258</v>
      </c>
      <c r="E214" s="239">
        <v>0.15359999999999999</v>
      </c>
      <c r="F214" s="21">
        <v>6.1859999999999999</v>
      </c>
      <c r="G214" s="240">
        <v>0.55000000000000004</v>
      </c>
      <c r="H214" s="240">
        <v>0.24160000000000001</v>
      </c>
      <c r="I214" s="60">
        <v>1.6400999999999999</v>
      </c>
      <c r="J214" s="24">
        <f t="shared" ref="J214:J215" si="134">SUM(C214:I214)</f>
        <v>21.303699999999999</v>
      </c>
      <c r="K214" s="366">
        <f>(($C$213+$D$213+$E$213+$F$213+$G$213)/$J$213*(C214+D214+E214+F214+G214)/($C$213+$D$213+$E$213+$F$213+$G$213)+(1-($C$213+$D$213+$E$213+$F$213+$G$213)/$J$213)*M214)/(($C$213+$D$213+$E$213+$F$213+$G$213)/$J$213*1+(1-($C$213+$D$213+$E$213+$F$213+$G$213)/$J$213)*M214)</f>
        <v>0.80521370000000003</v>
      </c>
      <c r="L214" s="367">
        <f>($C$213+$D$213+$E$213+$F$213+$G$213)/$J$213*1+(1-($C$213+$D$213+$E$213+$F$213+$G$213)/$J$213)*M214</f>
        <v>1</v>
      </c>
      <c r="M214" s="336">
        <f>(H214+I214)/($H$214+$I$214)</f>
        <v>1</v>
      </c>
      <c r="N214" s="340">
        <f>$J$213*K214*L214</f>
        <v>21.303699903639998</v>
      </c>
      <c r="O214" s="341">
        <f>J214-N214</f>
        <v>0</v>
      </c>
    </row>
    <row r="215" spans="1:16" ht="21.75" customHeight="1" thickBot="1" x14ac:dyDescent="0.3">
      <c r="A215" s="466"/>
      <c r="B215" s="241" t="s">
        <v>38</v>
      </c>
      <c r="C215" s="242">
        <v>44.127699999999997</v>
      </c>
      <c r="D215" s="243">
        <v>13.962899999999999</v>
      </c>
      <c r="E215" s="244">
        <v>0.6583</v>
      </c>
      <c r="F215" s="80">
        <v>29.433199999999999</v>
      </c>
      <c r="G215" s="243">
        <v>0.65</v>
      </c>
      <c r="H215" s="243">
        <v>0.32229999999999998</v>
      </c>
      <c r="I215" s="245">
        <v>4.5419999999999998</v>
      </c>
      <c r="J215" s="24">
        <f t="shared" si="134"/>
        <v>93.696399999999997</v>
      </c>
      <c r="K215" s="357">
        <f>(($C$213+$D$213+$E$213+$F$213+$G$213)/$J$213*(C215+D215+E215+F215+G215)/($C$213+$D$213+$E$213+$F$213+$G$213)+(1-($C$213+$D$213+$E$213+$F$213+$G$213)/$J$213)*M215)/(($C$213+$D$213+$E$213+$F$213+$G$213)/$J$213*1+(1-($C$213+$D$213+$E$213+$F$213+$G$213)/$J$213)*M215)</f>
        <v>3.1826439</v>
      </c>
      <c r="L215" s="358">
        <f>($C$213+$D$213+$E$213+$F$213+$G$213)/$J$213*1+(1-($C$213+$D$213+$E$213+$F$213+$G$213)/$J$213)*M215</f>
        <v>1.112733</v>
      </c>
      <c r="M215" s="336">
        <f>(H215+I215)/($H$214+$I$214)</f>
        <v>2.5850561000000001</v>
      </c>
      <c r="N215" s="340">
        <f>$J$213*K215*L215</f>
        <v>93.696398383738995</v>
      </c>
      <c r="O215" s="341">
        <f>J215-N215</f>
        <v>0</v>
      </c>
    </row>
    <row r="216" spans="1:16" ht="25.5" customHeight="1" thickBot="1" x14ac:dyDescent="0.3">
      <c r="A216" s="474" t="s">
        <v>80</v>
      </c>
      <c r="B216" s="450" t="s">
        <v>81</v>
      </c>
      <c r="C216" s="448"/>
      <c r="D216" s="448"/>
      <c r="E216" s="448"/>
      <c r="F216" s="448"/>
      <c r="G216" s="448"/>
      <c r="H216" s="448"/>
      <c r="I216" s="448"/>
      <c r="J216" s="448"/>
      <c r="K216" s="410"/>
      <c r="L216" s="411"/>
      <c r="M216" s="342"/>
      <c r="N216" s="340"/>
      <c r="O216" s="340"/>
    </row>
    <row r="217" spans="1:16" ht="19.5" customHeight="1" thickBot="1" x14ac:dyDescent="0.3">
      <c r="A217" s="475"/>
      <c r="B217" s="142" t="s">
        <v>49</v>
      </c>
      <c r="C217" s="97">
        <v>3.6478000000000002</v>
      </c>
      <c r="D217" s="98">
        <v>0</v>
      </c>
      <c r="E217" s="99">
        <v>0</v>
      </c>
      <c r="F217" s="97">
        <v>2.4329999999999998</v>
      </c>
      <c r="G217" s="98">
        <v>3.4000000000000002E-2</v>
      </c>
      <c r="H217" s="98">
        <v>1.1599999999999999E-2</v>
      </c>
      <c r="I217" s="98">
        <v>3.5999999999999997E-2</v>
      </c>
      <c r="J217" s="275">
        <f>SUM(C217:I217)</f>
        <v>6.1623999999999999</v>
      </c>
      <c r="K217" s="408"/>
      <c r="L217" s="409"/>
      <c r="M217" s="342"/>
      <c r="N217" s="340"/>
      <c r="O217" s="340"/>
      <c r="P217" s="444"/>
    </row>
    <row r="218" spans="1:16" x14ac:dyDescent="0.25">
      <c r="A218" s="476"/>
      <c r="B218" s="246" t="s">
        <v>38</v>
      </c>
      <c r="C218" s="247">
        <v>2.7357999999999998</v>
      </c>
      <c r="D218" s="240">
        <v>0</v>
      </c>
      <c r="E218" s="60">
        <v>0</v>
      </c>
      <c r="F218" s="21">
        <v>1.8248</v>
      </c>
      <c r="G218" s="240">
        <v>3.4000000000000002E-2</v>
      </c>
      <c r="H218" s="57">
        <v>3.0999999999999999E-3</v>
      </c>
      <c r="I218" s="32">
        <v>3.343</v>
      </c>
      <c r="J218" s="24">
        <f t="shared" ref="J218:J234" si="135">SUM(C218:I218)</f>
        <v>7.9406999999999996</v>
      </c>
      <c r="K218" s="355">
        <f t="shared" ref="K218" si="136">(($C$217+$D$217+$E$217+$F$217+$G$217)/$J$217*(C218+D218+E218+F218+G218)/($C$217+$D$217+$E$217+$F$217+$G$217)+(1-($C$217+$D$217+$E$217+$F$217+$G$217)/$J$217)*M218)/(($C$217+$D$217+$E$217+$F$217+$G$217)/$J$217*1+(1-($C$217+$D$217+$E$217+$F$217+$G$217)/$J$217)*M218)</f>
        <v>0.8393176</v>
      </c>
      <c r="L218" s="356">
        <f t="shared" ref="L218" si="137">($C$217+$D$217+$E$217+$F$217+$G$217)/$J$217*1+(1-($C$217+$D$217+$E$217+$F$217+$G$217)/$J$217)*M218</f>
        <v>1.5352622</v>
      </c>
      <c r="M218" s="336">
        <f t="shared" ref="M218" si="138">(H218+I218)/($H$217+$I$217)</f>
        <v>70.296218499999995</v>
      </c>
      <c r="N218" s="340">
        <f>$J$217*K218*L218</f>
        <v>7.9406996982644502</v>
      </c>
      <c r="O218" s="341">
        <f>J218-N218</f>
        <v>0</v>
      </c>
    </row>
    <row r="219" spans="1:16" x14ac:dyDescent="0.25">
      <c r="A219" s="476"/>
      <c r="B219" s="246" t="s">
        <v>71</v>
      </c>
      <c r="C219" s="247">
        <v>2.7357999999999998</v>
      </c>
      <c r="D219" s="240">
        <v>0</v>
      </c>
      <c r="E219" s="60">
        <v>0</v>
      </c>
      <c r="F219" s="21">
        <v>1.8248</v>
      </c>
      <c r="G219" s="240">
        <v>3.4000000000000002E-2</v>
      </c>
      <c r="H219" s="57">
        <v>4.0000000000000001E-3</v>
      </c>
      <c r="I219" s="32">
        <v>5.2373000000000003</v>
      </c>
      <c r="J219" s="24">
        <f t="shared" si="135"/>
        <v>9.8359000000000005</v>
      </c>
      <c r="K219" s="355">
        <f t="shared" ref="K219:K232" si="139">(($C$217+$D$217+$E$217+$F$217+$G$217)/$J$217*(C219+D219+E219+F219+G219)/($C$217+$D$217+$E$217+$F$217+$G$217)+(1-($C$217+$D$217+$E$217+$F$217+$G$217)/$J$217)*M219)/(($C$217+$D$217+$E$217+$F$217+$G$217)/$J$217*1+(1-($C$217+$D$217+$E$217+$F$217+$G$217)/$J$217)*M219)</f>
        <v>0.86613359999999995</v>
      </c>
      <c r="L219" s="356">
        <f t="shared" ref="L219:L232" si="140">($C$217+$D$217+$E$217+$F$217+$G$217)/$J$217*1+(1-($C$217+$D$217+$E$217+$F$217+$G$217)/$J$217)*M219</f>
        <v>1.8428047999999999</v>
      </c>
      <c r="M219" s="336">
        <f t="shared" ref="M219:M232" si="141">(H219+I219)/($H$217+$I$217)</f>
        <v>110.1113445</v>
      </c>
      <c r="N219" s="340">
        <f t="shared" ref="N219:N232" si="142">$J$217*K219*L219</f>
        <v>9.8359000343843306</v>
      </c>
      <c r="O219" s="341">
        <f t="shared" ref="O219:O232" si="143">J219-N219</f>
        <v>0</v>
      </c>
    </row>
    <row r="220" spans="1:16" x14ac:dyDescent="0.25">
      <c r="A220" s="476"/>
      <c r="B220" s="246" t="s">
        <v>37</v>
      </c>
      <c r="C220" s="247">
        <v>2.7357999999999998</v>
      </c>
      <c r="D220" s="240">
        <v>0</v>
      </c>
      <c r="E220" s="60">
        <v>0</v>
      </c>
      <c r="F220" s="21">
        <v>1.8248</v>
      </c>
      <c r="G220" s="240">
        <v>3.4000000000000002E-2</v>
      </c>
      <c r="H220" s="57">
        <v>5.8999999999999999E-3</v>
      </c>
      <c r="I220" s="32">
        <v>0.443</v>
      </c>
      <c r="J220" s="24">
        <f t="shared" si="135"/>
        <v>5.0434999999999999</v>
      </c>
      <c r="K220" s="355">
        <f t="shared" si="139"/>
        <v>0.76839279999999999</v>
      </c>
      <c r="L220" s="356">
        <f t="shared" si="140"/>
        <v>1.0651207</v>
      </c>
      <c r="M220" s="336">
        <f t="shared" si="141"/>
        <v>9.4306722999999995</v>
      </c>
      <c r="N220" s="340">
        <f t="shared" si="142"/>
        <v>5.0434996689723404</v>
      </c>
      <c r="O220" s="341">
        <f t="shared" si="143"/>
        <v>0</v>
      </c>
    </row>
    <row r="221" spans="1:16" ht="16.5" customHeight="1" x14ac:dyDescent="0.25">
      <c r="A221" s="476"/>
      <c r="B221" s="246" t="s">
        <v>73</v>
      </c>
      <c r="C221" s="247">
        <v>2.7357999999999998</v>
      </c>
      <c r="D221" s="240">
        <v>0</v>
      </c>
      <c r="E221" s="60">
        <v>0</v>
      </c>
      <c r="F221" s="21">
        <v>1.8248</v>
      </c>
      <c r="G221" s="240">
        <v>3.4000000000000002E-2</v>
      </c>
      <c r="H221" s="59">
        <v>5.8999999999999999E-3</v>
      </c>
      <c r="I221" s="112">
        <v>3.294</v>
      </c>
      <c r="J221" s="24">
        <f t="shared" si="135"/>
        <v>7.8944999999999999</v>
      </c>
      <c r="K221" s="355">
        <f t="shared" si="139"/>
        <v>0.83852910000000003</v>
      </c>
      <c r="L221" s="356">
        <f t="shared" si="140"/>
        <v>1.5277651999999999</v>
      </c>
      <c r="M221" s="336">
        <f t="shared" si="141"/>
        <v>69.3256303</v>
      </c>
      <c r="N221" s="340">
        <f t="shared" si="142"/>
        <v>7.8945001428982904</v>
      </c>
      <c r="O221" s="341">
        <f t="shared" si="143"/>
        <v>0</v>
      </c>
    </row>
    <row r="222" spans="1:16" ht="19.5" customHeight="1" x14ac:dyDescent="0.25">
      <c r="A222" s="476"/>
      <c r="B222" s="246" t="s">
        <v>52</v>
      </c>
      <c r="C222" s="247">
        <v>2.7357999999999998</v>
      </c>
      <c r="D222" s="240">
        <v>0</v>
      </c>
      <c r="E222" s="60">
        <v>0</v>
      </c>
      <c r="F222" s="21">
        <v>1.8248</v>
      </c>
      <c r="G222" s="240">
        <v>3.4000000000000002E-2</v>
      </c>
      <c r="H222" s="59">
        <v>5.8999999999999999E-3</v>
      </c>
      <c r="I222" s="112">
        <v>0.38800000000000001</v>
      </c>
      <c r="J222" s="24">
        <f t="shared" si="135"/>
        <v>4.9885000000000002</v>
      </c>
      <c r="K222" s="355">
        <f t="shared" si="139"/>
        <v>0.76643570000000005</v>
      </c>
      <c r="L222" s="356">
        <f t="shared" si="140"/>
        <v>1.0561955999999999</v>
      </c>
      <c r="M222" s="336">
        <f t="shared" si="141"/>
        <v>8.2752101000000007</v>
      </c>
      <c r="N222" s="340">
        <f t="shared" si="142"/>
        <v>4.9884998608148399</v>
      </c>
      <c r="O222" s="341">
        <f t="shared" si="143"/>
        <v>0</v>
      </c>
    </row>
    <row r="223" spans="1:16" x14ac:dyDescent="0.25">
      <c r="A223" s="476"/>
      <c r="B223" s="246" t="s">
        <v>53</v>
      </c>
      <c r="C223" s="247">
        <v>2.7357999999999998</v>
      </c>
      <c r="D223" s="240">
        <v>0</v>
      </c>
      <c r="E223" s="60">
        <v>0</v>
      </c>
      <c r="F223" s="21">
        <v>1.8248</v>
      </c>
      <c r="G223" s="240">
        <v>3.4000000000000002E-2</v>
      </c>
      <c r="H223" s="59">
        <v>5.8999999999999999E-3</v>
      </c>
      <c r="I223" s="112">
        <v>3.0030000000000001</v>
      </c>
      <c r="J223" s="24">
        <f t="shared" si="135"/>
        <v>7.6035000000000004</v>
      </c>
      <c r="K223" s="355">
        <f t="shared" si="139"/>
        <v>0.83337899999999998</v>
      </c>
      <c r="L223" s="356">
        <f t="shared" si="140"/>
        <v>1.4805432999999999</v>
      </c>
      <c r="M223" s="336">
        <f t="shared" si="141"/>
        <v>63.212184899999997</v>
      </c>
      <c r="N223" s="340">
        <f t="shared" si="142"/>
        <v>7.6035000089014604</v>
      </c>
      <c r="O223" s="341">
        <f t="shared" si="143"/>
        <v>0</v>
      </c>
    </row>
    <row r="224" spans="1:16" x14ac:dyDescent="0.25">
      <c r="A224" s="476"/>
      <c r="B224" s="246" t="s">
        <v>34</v>
      </c>
      <c r="C224" s="247">
        <v>2.7357999999999998</v>
      </c>
      <c r="D224" s="240">
        <v>0</v>
      </c>
      <c r="E224" s="60">
        <v>0</v>
      </c>
      <c r="F224" s="21">
        <v>1.8248</v>
      </c>
      <c r="G224" s="240">
        <v>3.4000000000000002E-2</v>
      </c>
      <c r="H224" s="59">
        <v>5.8999999999999999E-3</v>
      </c>
      <c r="I224" s="112">
        <v>0.40899999999999997</v>
      </c>
      <c r="J224" s="24">
        <f t="shared" si="135"/>
        <v>5.0095000000000001</v>
      </c>
      <c r="K224" s="355">
        <f t="shared" si="139"/>
        <v>0.7671869</v>
      </c>
      <c r="L224" s="356">
        <f t="shared" si="140"/>
        <v>1.0596034000000001</v>
      </c>
      <c r="M224" s="336">
        <f t="shared" si="141"/>
        <v>8.7163865999999999</v>
      </c>
      <c r="N224" s="340">
        <f t="shared" si="142"/>
        <v>5.0095002949152496</v>
      </c>
      <c r="O224" s="341">
        <f t="shared" si="143"/>
        <v>0</v>
      </c>
    </row>
    <row r="225" spans="1:16" x14ac:dyDescent="0.25">
      <c r="A225" s="476"/>
      <c r="B225" s="246" t="s">
        <v>35</v>
      </c>
      <c r="C225" s="247">
        <v>2.7357999999999998</v>
      </c>
      <c r="D225" s="240">
        <v>0</v>
      </c>
      <c r="E225" s="60">
        <v>0</v>
      </c>
      <c r="F225" s="21">
        <v>1.8248</v>
      </c>
      <c r="G225" s="240">
        <v>3.4000000000000002E-2</v>
      </c>
      <c r="H225" s="59">
        <v>5.8999999999999999E-3</v>
      </c>
      <c r="I225" s="112">
        <v>0.64500000000000002</v>
      </c>
      <c r="J225" s="24">
        <f t="shared" si="135"/>
        <v>5.2454999999999998</v>
      </c>
      <c r="K225" s="355">
        <f t="shared" si="139"/>
        <v>0.77530779999999999</v>
      </c>
      <c r="L225" s="356">
        <f t="shared" si="140"/>
        <v>1.0979002</v>
      </c>
      <c r="M225" s="336">
        <f t="shared" si="141"/>
        <v>13.6743697</v>
      </c>
      <c r="N225" s="340">
        <f t="shared" si="142"/>
        <v>5.24550013169124</v>
      </c>
      <c r="O225" s="341">
        <f t="shared" si="143"/>
        <v>0</v>
      </c>
    </row>
    <row r="226" spans="1:16" x14ac:dyDescent="0.25">
      <c r="A226" s="476"/>
      <c r="B226" s="246" t="s">
        <v>29</v>
      </c>
      <c r="C226" s="247">
        <v>2.7357999999999998</v>
      </c>
      <c r="D226" s="240">
        <v>0</v>
      </c>
      <c r="E226" s="60">
        <v>0</v>
      </c>
      <c r="F226" s="21">
        <v>1.8248</v>
      </c>
      <c r="G226" s="240">
        <v>3.4000000000000002E-2</v>
      </c>
      <c r="H226" s="59">
        <v>4.7999999999999996E-3</v>
      </c>
      <c r="I226" s="112">
        <v>0.52200000000000002</v>
      </c>
      <c r="J226" s="24">
        <f t="shared" si="135"/>
        <v>5.1214000000000004</v>
      </c>
      <c r="K226" s="355">
        <f t="shared" si="139"/>
        <v>0.77110939999999994</v>
      </c>
      <c r="L226" s="356">
        <f t="shared" si="140"/>
        <v>1.0777619000000001</v>
      </c>
      <c r="M226" s="336">
        <f t="shared" si="141"/>
        <v>11.0672269</v>
      </c>
      <c r="N226" s="340">
        <f t="shared" si="142"/>
        <v>5.1214001390363801</v>
      </c>
      <c r="O226" s="341">
        <f t="shared" si="143"/>
        <v>0</v>
      </c>
    </row>
    <row r="227" spans="1:16" x14ac:dyDescent="0.25">
      <c r="A227" s="476"/>
      <c r="B227" s="246" t="s">
        <v>30</v>
      </c>
      <c r="C227" s="247">
        <v>2.7357999999999998</v>
      </c>
      <c r="D227" s="240">
        <v>0</v>
      </c>
      <c r="E227" s="60">
        <v>0</v>
      </c>
      <c r="F227" s="21">
        <v>1.8248</v>
      </c>
      <c r="G227" s="240">
        <v>3.4000000000000002E-2</v>
      </c>
      <c r="H227" s="59">
        <v>5.8999999999999999E-3</v>
      </c>
      <c r="I227" s="112">
        <v>5.3999999999999999E-2</v>
      </c>
      <c r="J227" s="24">
        <f t="shared" si="135"/>
        <v>4.6544999999999996</v>
      </c>
      <c r="K227" s="355">
        <f t="shared" si="139"/>
        <v>0.75380179999999997</v>
      </c>
      <c r="L227" s="356">
        <f t="shared" si="140"/>
        <v>1.0019960000000001</v>
      </c>
      <c r="M227" s="336">
        <f t="shared" si="141"/>
        <v>1.2584033999999999</v>
      </c>
      <c r="N227" s="340">
        <f t="shared" si="142"/>
        <v>4.6545000878317904</v>
      </c>
      <c r="O227" s="341">
        <f t="shared" si="143"/>
        <v>0</v>
      </c>
    </row>
    <row r="228" spans="1:16" ht="16.5" customHeight="1" x14ac:dyDescent="0.25">
      <c r="A228" s="476"/>
      <c r="B228" s="246" t="s">
        <v>74</v>
      </c>
      <c r="C228" s="247">
        <v>2.7357999999999998</v>
      </c>
      <c r="D228" s="240">
        <v>0</v>
      </c>
      <c r="E228" s="60">
        <v>0</v>
      </c>
      <c r="F228" s="21">
        <v>1.8248</v>
      </c>
      <c r="G228" s="240">
        <v>3.4000000000000002E-2</v>
      </c>
      <c r="H228" s="59">
        <v>8.8000000000000005E-3</v>
      </c>
      <c r="I228" s="112">
        <v>0.39800000000000002</v>
      </c>
      <c r="J228" s="24">
        <f t="shared" si="135"/>
        <v>5.0014000000000003</v>
      </c>
      <c r="K228" s="355">
        <f t="shared" si="139"/>
        <v>0.76689770000000002</v>
      </c>
      <c r="L228" s="356">
        <f t="shared" si="140"/>
        <v>1.058289</v>
      </c>
      <c r="M228" s="336">
        <f t="shared" si="141"/>
        <v>8.5462185000000002</v>
      </c>
      <c r="N228" s="340">
        <f t="shared" si="142"/>
        <v>5.0014001427775296</v>
      </c>
      <c r="O228" s="341">
        <f t="shared" si="143"/>
        <v>0</v>
      </c>
    </row>
    <row r="229" spans="1:16" x14ac:dyDescent="0.25">
      <c r="A229" s="476"/>
      <c r="B229" s="246" t="s">
        <v>55</v>
      </c>
      <c r="C229" s="247">
        <v>2.7357999999999998</v>
      </c>
      <c r="D229" s="240">
        <v>0</v>
      </c>
      <c r="E229" s="60">
        <v>0</v>
      </c>
      <c r="F229" s="21">
        <v>1.8248</v>
      </c>
      <c r="G229" s="240">
        <v>3.4000000000000002E-2</v>
      </c>
      <c r="H229" s="59">
        <v>5.8999999999999999E-3</v>
      </c>
      <c r="I229" s="112">
        <v>2.8959999999999999</v>
      </c>
      <c r="J229" s="24">
        <f t="shared" si="135"/>
        <v>7.4965000000000002</v>
      </c>
      <c r="K229" s="355">
        <f t="shared" si="139"/>
        <v>0.83140170000000002</v>
      </c>
      <c r="L229" s="356">
        <f t="shared" si="140"/>
        <v>1.4631799000000001</v>
      </c>
      <c r="M229" s="336">
        <f t="shared" si="141"/>
        <v>60.964285699999998</v>
      </c>
      <c r="N229" s="340">
        <f t="shared" si="142"/>
        <v>7.4964995552125497</v>
      </c>
      <c r="O229" s="341">
        <f t="shared" si="143"/>
        <v>0</v>
      </c>
    </row>
    <row r="230" spans="1:16" x14ac:dyDescent="0.25">
      <c r="A230" s="476"/>
      <c r="B230" s="248" t="s">
        <v>75</v>
      </c>
      <c r="C230" s="249">
        <v>2.7357999999999998</v>
      </c>
      <c r="D230" s="250">
        <v>0</v>
      </c>
      <c r="E230" s="251">
        <v>0</v>
      </c>
      <c r="F230" s="147">
        <v>1.8248</v>
      </c>
      <c r="G230" s="240">
        <v>3.4000000000000002E-2</v>
      </c>
      <c r="H230" s="252">
        <v>1.1599999999999999E-2</v>
      </c>
      <c r="I230" s="253">
        <v>3.5999999999999997E-2</v>
      </c>
      <c r="J230" s="310">
        <f t="shared" si="135"/>
        <v>4.6421999999999999</v>
      </c>
      <c r="K230" s="355">
        <f t="shared" si="139"/>
        <v>0.75331040000000005</v>
      </c>
      <c r="L230" s="356">
        <f t="shared" si="140"/>
        <v>1</v>
      </c>
      <c r="M230" s="336">
        <f t="shared" si="141"/>
        <v>1</v>
      </c>
      <c r="N230" s="340">
        <f t="shared" si="142"/>
        <v>4.6422000089599997</v>
      </c>
      <c r="O230" s="341">
        <f t="shared" si="143"/>
        <v>0</v>
      </c>
    </row>
    <row r="231" spans="1:16" x14ac:dyDescent="0.25">
      <c r="A231" s="476"/>
      <c r="B231" s="246" t="s">
        <v>56</v>
      </c>
      <c r="C231" s="247">
        <v>2.7357999999999998</v>
      </c>
      <c r="D231" s="240">
        <v>0</v>
      </c>
      <c r="E231" s="60">
        <v>0</v>
      </c>
      <c r="F231" s="21">
        <v>1.8248</v>
      </c>
      <c r="G231" s="240">
        <v>3.4000000000000002E-2</v>
      </c>
      <c r="H231" s="59">
        <v>1.1599999999999999E-2</v>
      </c>
      <c r="I231" s="112">
        <v>2.9460000000000002</v>
      </c>
      <c r="J231" s="24">
        <f t="shared" si="135"/>
        <v>7.5522</v>
      </c>
      <c r="K231" s="355">
        <f t="shared" si="139"/>
        <v>0.83243679999999998</v>
      </c>
      <c r="L231" s="356">
        <f t="shared" si="140"/>
        <v>1.4722185999999999</v>
      </c>
      <c r="M231" s="336">
        <f t="shared" si="141"/>
        <v>62.134453800000003</v>
      </c>
      <c r="N231" s="340">
        <f t="shared" si="142"/>
        <v>7.5521995416090801</v>
      </c>
      <c r="O231" s="341">
        <f t="shared" si="143"/>
        <v>0</v>
      </c>
    </row>
    <row r="232" spans="1:16" ht="15.75" thickBot="1" x14ac:dyDescent="0.3">
      <c r="A232" s="476"/>
      <c r="B232" s="246" t="s">
        <v>48</v>
      </c>
      <c r="C232" s="247">
        <v>2.7357999999999998</v>
      </c>
      <c r="D232" s="240">
        <v>0</v>
      </c>
      <c r="E232" s="60">
        <v>0</v>
      </c>
      <c r="F232" s="21">
        <v>1.8248</v>
      </c>
      <c r="G232" s="240">
        <v>3.4000000000000002E-2</v>
      </c>
      <c r="H232" s="254">
        <v>2.5000000000000001E-3</v>
      </c>
      <c r="I232" s="255">
        <v>6.3200000000000006E-2</v>
      </c>
      <c r="J232" s="24">
        <f t="shared" si="135"/>
        <v>4.6603000000000003</v>
      </c>
      <c r="K232" s="355">
        <f t="shared" si="139"/>
        <v>0.75403279999999995</v>
      </c>
      <c r="L232" s="356">
        <f t="shared" si="140"/>
        <v>1.0029372000000001</v>
      </c>
      <c r="M232" s="336">
        <f t="shared" si="141"/>
        <v>1.3802521000000001</v>
      </c>
      <c r="N232" s="340">
        <f t="shared" si="142"/>
        <v>4.6602998721717199</v>
      </c>
      <c r="O232" s="341">
        <f t="shared" si="143"/>
        <v>0</v>
      </c>
    </row>
    <row r="233" spans="1:16" ht="24" customHeight="1" thickBot="1" x14ac:dyDescent="0.3">
      <c r="A233" s="476"/>
      <c r="B233" s="447" t="s">
        <v>78</v>
      </c>
      <c r="C233" s="448"/>
      <c r="D233" s="448"/>
      <c r="E233" s="448"/>
      <c r="F233" s="448"/>
      <c r="G233" s="448"/>
      <c r="H233" s="448"/>
      <c r="I233" s="448"/>
      <c r="J233" s="448"/>
      <c r="K233" s="362"/>
      <c r="L233" s="363"/>
      <c r="M233" s="342"/>
      <c r="N233" s="340"/>
      <c r="O233" s="340"/>
    </row>
    <row r="234" spans="1:16" ht="23.25" thickBot="1" x14ac:dyDescent="0.3">
      <c r="A234" s="476"/>
      <c r="B234" s="256" t="s">
        <v>79</v>
      </c>
      <c r="C234" s="257">
        <v>2.7357999999999998</v>
      </c>
      <c r="D234" s="240">
        <v>0</v>
      </c>
      <c r="E234" s="60">
        <v>0</v>
      </c>
      <c r="F234" s="21">
        <v>1.8248</v>
      </c>
      <c r="G234" s="258">
        <v>0.12</v>
      </c>
      <c r="H234" s="67">
        <v>8.2900000000000001E-2</v>
      </c>
      <c r="I234" s="259">
        <v>8.5999999999999993E-2</v>
      </c>
      <c r="J234" s="24">
        <f t="shared" si="135"/>
        <v>4.8494999999999999</v>
      </c>
      <c r="K234" s="355">
        <f t="shared" ref="K234" si="144">(($C$217+$D$217+$E$217+$F$217+$G$217)/$J$217*(C234+D234+E234+F234+G234)/($C$217+$D$217+$E$217+$F$217+$G$217)+(1-($C$217+$D$217+$E$217+$F$217+$G$217)/$J$217)*M234)/(($C$217+$D$217+$E$217+$F$217+$G$217)/$J$217*1+(1-($C$217+$D$217+$E$217+$F$217+$G$217)/$J$217)*M234)</f>
        <v>0.77175870000000002</v>
      </c>
      <c r="L234" s="356">
        <f t="shared" ref="L234" si="145">($C$217+$D$217+$E$217+$F$217+$G$217)/$J$217*1+(1-($C$217+$D$217+$E$217+$F$217+$G$217)/$J$217)*M234</f>
        <v>1.0196839</v>
      </c>
      <c r="M234" s="336">
        <f t="shared" ref="M234" si="146">(H234+I234)/($H$217+$I$217)</f>
        <v>3.5483193000000002</v>
      </c>
      <c r="N234" s="340">
        <f t="shared" ref="N234" si="147">$J$217*K234*L234</f>
        <v>4.8495001936321502</v>
      </c>
      <c r="O234" s="341">
        <f t="shared" ref="O234" si="148">J234-N234</f>
        <v>0</v>
      </c>
    </row>
    <row r="235" spans="1:16" ht="30" customHeight="1" thickBot="1" x14ac:dyDescent="0.3">
      <c r="A235" s="476"/>
      <c r="B235" s="447" t="s">
        <v>82</v>
      </c>
      <c r="C235" s="448"/>
      <c r="D235" s="448"/>
      <c r="E235" s="448"/>
      <c r="F235" s="448"/>
      <c r="G235" s="448"/>
      <c r="H235" s="448"/>
      <c r="I235" s="448"/>
      <c r="J235" s="448"/>
      <c r="K235" s="412"/>
      <c r="L235" s="413"/>
      <c r="M235" s="342"/>
      <c r="N235" s="340"/>
      <c r="O235" s="340"/>
    </row>
    <row r="236" spans="1:16" ht="21" customHeight="1" thickBot="1" x14ac:dyDescent="0.3">
      <c r="A236" s="476"/>
      <c r="B236" s="142" t="s">
        <v>49</v>
      </c>
      <c r="C236" s="97">
        <v>17.2592</v>
      </c>
      <c r="D236" s="98">
        <v>0</v>
      </c>
      <c r="E236" s="99">
        <v>0</v>
      </c>
      <c r="F236" s="97">
        <v>11.511900000000001</v>
      </c>
      <c r="G236" s="98">
        <v>0.05</v>
      </c>
      <c r="H236" s="98">
        <v>1.4999999999999999E-2</v>
      </c>
      <c r="I236" s="99">
        <v>8.5800000000000001E-2</v>
      </c>
      <c r="J236" s="275">
        <f>SUM(C236:I236)</f>
        <v>28.921900000000001</v>
      </c>
      <c r="K236" s="408"/>
      <c r="L236" s="409"/>
      <c r="M236" s="342"/>
      <c r="N236" s="340"/>
      <c r="O236" s="340"/>
      <c r="P236" s="444"/>
    </row>
    <row r="237" spans="1:16" ht="28.5" customHeight="1" x14ac:dyDescent="0.25">
      <c r="A237" s="476"/>
      <c r="B237" s="260" t="s">
        <v>69</v>
      </c>
      <c r="C237" s="261">
        <v>12.9444</v>
      </c>
      <c r="D237" s="250"/>
      <c r="E237" s="251"/>
      <c r="F237" s="262">
        <v>8.6339000000000006</v>
      </c>
      <c r="G237" s="250">
        <v>0.05</v>
      </c>
      <c r="H237" s="263">
        <v>1.4999999999999999E-2</v>
      </c>
      <c r="I237" s="264">
        <v>8.5800000000000001E-2</v>
      </c>
      <c r="J237" s="310">
        <f t="shared" ref="J237:J257" si="149">SUM(C237:I237)</f>
        <v>21.729099999999999</v>
      </c>
      <c r="K237" s="366">
        <f>(($C$236+$D$236+$E$236+$F$236+$G$236)/$J$236*(C237+D237+E237+F237+G237)/($C$236+$D$236+$E$236+$F$236+$G$236)+(1-($C$236+$D$236+$E$236+$F$236+$G$236)/$J$236)*M237)/(($C$236+$D$236+$E$236+$F$236+$G$236)/$J$236*1+(1-($C$236+$D$236+$E$236+$F$236+$G$236)/$J$236)*M237)</f>
        <v>0.75130260000000004</v>
      </c>
      <c r="L237" s="367">
        <f>($C$236+$D$236+$E$236+$F$236+$G$236)/$J$236*1+(1-($C$236+$D$236+$E$236+$F$236+$G$236)/$J$236)*M237</f>
        <v>1</v>
      </c>
      <c r="M237" s="325">
        <f>(H237+I237)/($H$236+$I$236)</f>
        <v>1</v>
      </c>
      <c r="N237" s="340">
        <f>$J$236*K237*L237</f>
        <v>21.729098666940001</v>
      </c>
      <c r="O237" s="341">
        <f>J237-N237</f>
        <v>0</v>
      </c>
    </row>
    <row r="238" spans="1:16" x14ac:dyDescent="0.25">
      <c r="A238" s="476"/>
      <c r="B238" s="265" t="s">
        <v>70</v>
      </c>
      <c r="C238" s="266">
        <v>16.9497</v>
      </c>
      <c r="D238" s="57"/>
      <c r="E238" s="32"/>
      <c r="F238" s="267">
        <v>11.305400000000001</v>
      </c>
      <c r="G238" s="240">
        <v>0.05</v>
      </c>
      <c r="H238" s="268">
        <v>5.0700000000000002E-2</v>
      </c>
      <c r="I238" s="268">
        <v>0.49819999999999998</v>
      </c>
      <c r="J238" s="24">
        <f t="shared" si="149"/>
        <v>28.853999999999999</v>
      </c>
      <c r="K238" s="355">
        <f t="shared" ref="K238:K257" si="150">(($C$236+$D$236+$E$236+$F$236+$G$236)/$J$236*(C238+D238+E238+F238+G238)/($C$236+$D$236+$E$236+$F$236+$G$236)+(1-($C$236+$D$236+$E$236+$F$236+$G$236)/$J$236)*M238)/(($C$236+$D$236+$E$236+$F$236+$G$236)/$J$236*1+(1-($C$236+$D$236+$E$236+$F$236+$G$236)/$J$236)*M238)</f>
        <v>0.9824311</v>
      </c>
      <c r="L238" s="356">
        <f t="shared" ref="L238:L257" si="151">($C$236+$D$236+$E$236+$F$236+$G$236)/$J$236*1+(1-($C$236+$D$236+$E$236+$F$236+$G$236)/$J$236)*M238</f>
        <v>1.0154934</v>
      </c>
      <c r="M238" s="325">
        <f t="shared" ref="M238:M257" si="152">(H238+I238)/($H$236+$I$236)</f>
        <v>5.4454364999999996</v>
      </c>
      <c r="N238" s="340">
        <f t="shared" ref="N238:N257" si="153">$J$236*K238*L238</f>
        <v>28.853999997663301</v>
      </c>
      <c r="O238" s="341">
        <f t="shared" ref="O238:O257" si="154">J238-N238</f>
        <v>0</v>
      </c>
    </row>
    <row r="239" spans="1:16" x14ac:dyDescent="0.25">
      <c r="A239" s="476"/>
      <c r="B239" s="269" t="s">
        <v>38</v>
      </c>
      <c r="C239" s="266">
        <v>14.7522</v>
      </c>
      <c r="D239" s="57"/>
      <c r="E239" s="32"/>
      <c r="F239" s="267">
        <v>9.8398000000000003</v>
      </c>
      <c r="G239" s="240">
        <v>0.05</v>
      </c>
      <c r="H239" s="268">
        <v>4.4999999999999997E-3</v>
      </c>
      <c r="I239" s="268">
        <v>0.1517</v>
      </c>
      <c r="J239" s="24">
        <f t="shared" si="149"/>
        <v>24.798200000000001</v>
      </c>
      <c r="K239" s="355">
        <f t="shared" si="150"/>
        <v>0.85578019999999999</v>
      </c>
      <c r="L239" s="356">
        <f t="shared" si="151"/>
        <v>1.0019155</v>
      </c>
      <c r="M239" s="325">
        <f t="shared" si="152"/>
        <v>1.5496032</v>
      </c>
      <c r="N239" s="340">
        <f t="shared" si="153"/>
        <v>24.798199503411301</v>
      </c>
      <c r="O239" s="341">
        <f t="shared" si="154"/>
        <v>0</v>
      </c>
    </row>
    <row r="240" spans="1:16" x14ac:dyDescent="0.25">
      <c r="A240" s="476"/>
      <c r="B240" s="269" t="s">
        <v>71</v>
      </c>
      <c r="C240" s="266">
        <v>14.7272</v>
      </c>
      <c r="D240" s="57"/>
      <c r="E240" s="32"/>
      <c r="F240" s="267">
        <v>9.8230000000000004</v>
      </c>
      <c r="G240" s="240">
        <v>0.05</v>
      </c>
      <c r="H240" s="268">
        <v>4.7E-2</v>
      </c>
      <c r="I240" s="268">
        <v>0.25209999999999999</v>
      </c>
      <c r="J240" s="24">
        <f t="shared" si="149"/>
        <v>24.8993</v>
      </c>
      <c r="K240" s="355">
        <f t="shared" si="150"/>
        <v>0.85505249999999999</v>
      </c>
      <c r="L240" s="356">
        <f t="shared" si="151"/>
        <v>1.0068564</v>
      </c>
      <c r="M240" s="325">
        <f t="shared" si="152"/>
        <v>2.9672619</v>
      </c>
      <c r="N240" s="340">
        <f t="shared" si="153"/>
        <v>24.899299908967802</v>
      </c>
      <c r="O240" s="341">
        <f t="shared" si="154"/>
        <v>0</v>
      </c>
    </row>
    <row r="241" spans="1:15" x14ac:dyDescent="0.25">
      <c r="A241" s="476"/>
      <c r="B241" s="269" t="s">
        <v>72</v>
      </c>
      <c r="C241" s="266">
        <v>17.293800000000001</v>
      </c>
      <c r="D241" s="57"/>
      <c r="E241" s="32"/>
      <c r="F241" s="267">
        <v>11.535</v>
      </c>
      <c r="G241" s="240">
        <v>0.05</v>
      </c>
      <c r="H241" s="268">
        <v>2.5399999999999999E-2</v>
      </c>
      <c r="I241" s="268">
        <v>0.19370000000000001</v>
      </c>
      <c r="J241" s="24">
        <f t="shared" si="149"/>
        <v>29.097899999999999</v>
      </c>
      <c r="K241" s="355">
        <f t="shared" si="150"/>
        <v>1.0019868999999999</v>
      </c>
      <c r="L241" s="356">
        <f t="shared" si="151"/>
        <v>1.0040903000000001</v>
      </c>
      <c r="M241" s="325">
        <f t="shared" si="152"/>
        <v>2.1736111</v>
      </c>
      <c r="N241" s="340">
        <f t="shared" si="153"/>
        <v>29.097899219455002</v>
      </c>
      <c r="O241" s="341">
        <f t="shared" si="154"/>
        <v>0</v>
      </c>
    </row>
    <row r="242" spans="1:15" x14ac:dyDescent="0.25">
      <c r="A242" s="476"/>
      <c r="B242" s="269" t="s">
        <v>37</v>
      </c>
      <c r="C242" s="266">
        <v>17.199400000000001</v>
      </c>
      <c r="D242" s="57"/>
      <c r="E242" s="32"/>
      <c r="F242" s="267">
        <v>11.4719</v>
      </c>
      <c r="G242" s="240">
        <v>0.05</v>
      </c>
      <c r="H242" s="268">
        <v>8.9999999999999993E-3</v>
      </c>
      <c r="I242" s="268">
        <v>0.1128</v>
      </c>
      <c r="J242" s="24">
        <f t="shared" si="149"/>
        <v>28.8431</v>
      </c>
      <c r="K242" s="355">
        <f t="shared" si="150"/>
        <v>0.99655179999999999</v>
      </c>
      <c r="L242" s="356">
        <f t="shared" si="151"/>
        <v>1.0007261000000001</v>
      </c>
      <c r="M242" s="325">
        <f t="shared" si="152"/>
        <v>1.2083333000000001</v>
      </c>
      <c r="N242" s="340">
        <f t="shared" si="153"/>
        <v>28.8430992831494</v>
      </c>
      <c r="O242" s="341">
        <f t="shared" si="154"/>
        <v>0</v>
      </c>
    </row>
    <row r="243" spans="1:15" x14ac:dyDescent="0.25">
      <c r="A243" s="476"/>
      <c r="B243" s="269" t="s">
        <v>32</v>
      </c>
      <c r="C243" s="266">
        <v>16.470300000000002</v>
      </c>
      <c r="D243" s="57"/>
      <c r="E243" s="32"/>
      <c r="F243" s="267">
        <v>10.9857</v>
      </c>
      <c r="G243" s="240">
        <v>0.05</v>
      </c>
      <c r="H243" s="268">
        <v>2.8899999999999999E-2</v>
      </c>
      <c r="I243" s="268">
        <v>0.3523</v>
      </c>
      <c r="J243" s="24">
        <f t="shared" si="149"/>
        <v>27.8872</v>
      </c>
      <c r="K243" s="355">
        <f t="shared" si="150"/>
        <v>0.95496590000000003</v>
      </c>
      <c r="L243" s="356">
        <f t="shared" si="151"/>
        <v>1.0096951000000001</v>
      </c>
      <c r="M243" s="325">
        <f t="shared" si="152"/>
        <v>3.7817460000000001</v>
      </c>
      <c r="N243" s="340">
        <f t="shared" si="153"/>
        <v>27.887201382164701</v>
      </c>
      <c r="O243" s="341">
        <f t="shared" si="154"/>
        <v>0</v>
      </c>
    </row>
    <row r="244" spans="1:15" ht="17.25" customHeight="1" x14ac:dyDescent="0.25">
      <c r="A244" s="476"/>
      <c r="B244" s="269" t="s">
        <v>73</v>
      </c>
      <c r="C244" s="266">
        <v>17.035699999999999</v>
      </c>
      <c r="D244" s="57"/>
      <c r="E244" s="32"/>
      <c r="F244" s="267">
        <v>11.3628</v>
      </c>
      <c r="G244" s="240">
        <v>0.05</v>
      </c>
      <c r="H244" s="268">
        <v>1.18E-2</v>
      </c>
      <c r="I244" s="268">
        <v>0.38390000000000002</v>
      </c>
      <c r="J244" s="24">
        <f t="shared" si="149"/>
        <v>28.844200000000001</v>
      </c>
      <c r="K244" s="355">
        <f t="shared" si="150"/>
        <v>0.98724710000000004</v>
      </c>
      <c r="L244" s="356">
        <f t="shared" si="151"/>
        <v>1.0101964000000001</v>
      </c>
      <c r="M244" s="325">
        <f t="shared" si="152"/>
        <v>3.9255952000000001</v>
      </c>
      <c r="N244" s="340">
        <f t="shared" si="153"/>
        <v>28.8442003418624</v>
      </c>
      <c r="O244" s="341">
        <f t="shared" si="154"/>
        <v>0</v>
      </c>
    </row>
    <row r="245" spans="1:15" ht="17.25" customHeight="1" x14ac:dyDescent="0.25">
      <c r="A245" s="476"/>
      <c r="B245" s="269" t="s">
        <v>52</v>
      </c>
      <c r="C245" s="266">
        <v>16.843</v>
      </c>
      <c r="D245" s="57"/>
      <c r="E245" s="32"/>
      <c r="F245" s="267">
        <v>11.2342</v>
      </c>
      <c r="G245" s="240">
        <v>0.05</v>
      </c>
      <c r="H245" s="268">
        <v>1.18E-2</v>
      </c>
      <c r="I245" s="268">
        <v>0.38229999999999997</v>
      </c>
      <c r="J245" s="24">
        <f t="shared" si="149"/>
        <v>28.5213</v>
      </c>
      <c r="K245" s="355">
        <f t="shared" si="150"/>
        <v>0.97624869999999997</v>
      </c>
      <c r="L245" s="356">
        <f t="shared" si="151"/>
        <v>1.0101411</v>
      </c>
      <c r="M245" s="325">
        <f t="shared" si="152"/>
        <v>3.9097222</v>
      </c>
      <c r="N245" s="340">
        <f t="shared" si="153"/>
        <v>28.521300903177998</v>
      </c>
      <c r="O245" s="341">
        <f t="shared" si="154"/>
        <v>0</v>
      </c>
    </row>
    <row r="246" spans="1:15" x14ac:dyDescent="0.25">
      <c r="A246" s="476"/>
      <c r="B246" s="269" t="s">
        <v>33</v>
      </c>
      <c r="C246" s="266">
        <v>17.293800000000001</v>
      </c>
      <c r="D246" s="57"/>
      <c r="E246" s="32"/>
      <c r="F246" s="267">
        <v>11.535</v>
      </c>
      <c r="G246" s="240">
        <v>0.05</v>
      </c>
      <c r="H246" s="268">
        <v>2.1700000000000001E-2</v>
      </c>
      <c r="I246" s="268">
        <v>2.6970999999999998</v>
      </c>
      <c r="J246" s="24">
        <f t="shared" si="149"/>
        <v>31.5976</v>
      </c>
      <c r="K246" s="355">
        <f t="shared" si="150"/>
        <v>1.0018294000000001</v>
      </c>
      <c r="L246" s="356">
        <f t="shared" si="151"/>
        <v>1.0905195999999999</v>
      </c>
      <c r="M246" s="325">
        <f t="shared" si="152"/>
        <v>26.972222200000001</v>
      </c>
      <c r="N246" s="340">
        <f t="shared" si="153"/>
        <v>31.5975979101399</v>
      </c>
      <c r="O246" s="341">
        <f t="shared" si="154"/>
        <v>0</v>
      </c>
    </row>
    <row r="247" spans="1:15" x14ac:dyDescent="0.25">
      <c r="A247" s="476"/>
      <c r="B247" s="269" t="s">
        <v>53</v>
      </c>
      <c r="C247" s="266">
        <v>16.323499999999999</v>
      </c>
      <c r="D247" s="57"/>
      <c r="E247" s="32"/>
      <c r="F247" s="267">
        <v>10.8878</v>
      </c>
      <c r="G247" s="240">
        <v>0.05</v>
      </c>
      <c r="H247" s="268">
        <v>1.4200000000000001E-2</v>
      </c>
      <c r="I247" s="268">
        <v>0.26550000000000001</v>
      </c>
      <c r="J247" s="24">
        <f t="shared" si="149"/>
        <v>27.541</v>
      </c>
      <c r="K247" s="355">
        <f t="shared" si="150"/>
        <v>0.94640009999999997</v>
      </c>
      <c r="L247" s="356">
        <f t="shared" si="151"/>
        <v>1.0061856</v>
      </c>
      <c r="M247" s="325">
        <f t="shared" si="152"/>
        <v>2.7748016</v>
      </c>
      <c r="N247" s="340">
        <f t="shared" si="153"/>
        <v>27.540999371991202</v>
      </c>
      <c r="O247" s="341">
        <f t="shared" si="154"/>
        <v>0</v>
      </c>
    </row>
    <row r="248" spans="1:15" x14ac:dyDescent="0.25">
      <c r="A248" s="476"/>
      <c r="B248" s="269" t="s">
        <v>34</v>
      </c>
      <c r="C248" s="266">
        <v>17.001899999999999</v>
      </c>
      <c r="D248" s="57"/>
      <c r="E248" s="32"/>
      <c r="F248" s="267">
        <v>11.340299999999999</v>
      </c>
      <c r="G248" s="240">
        <v>0.05</v>
      </c>
      <c r="H248" s="268">
        <v>6.7999999999999996E-3</v>
      </c>
      <c r="I248" s="268">
        <v>0.17469999999999999</v>
      </c>
      <c r="J248" s="24">
        <f t="shared" si="149"/>
        <v>28.573699999999999</v>
      </c>
      <c r="K248" s="355">
        <f t="shared" si="150"/>
        <v>0.98521170000000002</v>
      </c>
      <c r="L248" s="356">
        <f t="shared" si="151"/>
        <v>1.0027903</v>
      </c>
      <c r="M248" s="325">
        <f t="shared" si="152"/>
        <v>1.8005952000000001</v>
      </c>
      <c r="N248" s="340">
        <f t="shared" si="153"/>
        <v>28.5737016164911</v>
      </c>
      <c r="O248" s="341">
        <f t="shared" si="154"/>
        <v>0</v>
      </c>
    </row>
    <row r="249" spans="1:15" x14ac:dyDescent="0.25">
      <c r="A249" s="476"/>
      <c r="B249" s="269" t="s">
        <v>35</v>
      </c>
      <c r="C249" s="266">
        <v>15.132099999999999</v>
      </c>
      <c r="D249" s="57"/>
      <c r="E249" s="32"/>
      <c r="F249" s="267">
        <v>10.0931</v>
      </c>
      <c r="G249" s="240">
        <v>0.05</v>
      </c>
      <c r="H249" s="268">
        <v>1.3599999999999999E-2</v>
      </c>
      <c r="I249" s="268">
        <v>4.6399999999999997E-2</v>
      </c>
      <c r="J249" s="24">
        <f t="shared" si="149"/>
        <v>25.3352</v>
      </c>
      <c r="K249" s="355">
        <f t="shared" si="150"/>
        <v>0.87722420000000001</v>
      </c>
      <c r="L249" s="356">
        <f t="shared" si="151"/>
        <v>0.99858930000000001</v>
      </c>
      <c r="M249" s="325">
        <f t="shared" si="152"/>
        <v>0.59523809999999999</v>
      </c>
      <c r="N249" s="340">
        <f t="shared" si="153"/>
        <v>25.335199733554699</v>
      </c>
      <c r="O249" s="341">
        <f t="shared" si="154"/>
        <v>0</v>
      </c>
    </row>
    <row r="250" spans="1:15" x14ac:dyDescent="0.25">
      <c r="A250" s="476"/>
      <c r="B250" s="269" t="s">
        <v>29</v>
      </c>
      <c r="C250" s="266">
        <v>17.005600000000001</v>
      </c>
      <c r="D250" s="57"/>
      <c r="E250" s="32"/>
      <c r="F250" s="267">
        <v>11.342700000000001</v>
      </c>
      <c r="G250" s="240">
        <v>0.05</v>
      </c>
      <c r="H250" s="268">
        <v>6.0000000000000001E-3</v>
      </c>
      <c r="I250" s="268">
        <v>0.1643</v>
      </c>
      <c r="J250" s="24">
        <f t="shared" si="149"/>
        <v>28.5686</v>
      </c>
      <c r="K250" s="355">
        <f t="shared" si="150"/>
        <v>0.98541639999999997</v>
      </c>
      <c r="L250" s="356">
        <f t="shared" si="151"/>
        <v>1.0024029999999999</v>
      </c>
      <c r="M250" s="325">
        <f t="shared" si="152"/>
        <v>1.6894841</v>
      </c>
      <c r="N250" s="340">
        <f t="shared" si="153"/>
        <v>28.5686003544937</v>
      </c>
      <c r="O250" s="341">
        <f t="shared" si="154"/>
        <v>0</v>
      </c>
    </row>
    <row r="251" spans="1:15" x14ac:dyDescent="0.25">
      <c r="A251" s="476"/>
      <c r="B251" s="269" t="s">
        <v>96</v>
      </c>
      <c r="C251" s="266">
        <v>17.293800000000001</v>
      </c>
      <c r="D251" s="57"/>
      <c r="E251" s="32"/>
      <c r="F251" s="267">
        <v>11.535</v>
      </c>
      <c r="G251" s="240">
        <v>0.05</v>
      </c>
      <c r="H251" s="268">
        <v>1.5699999999999999E-2</v>
      </c>
      <c r="I251" s="268">
        <v>1.1059000000000001</v>
      </c>
      <c r="J251" s="24">
        <f t="shared" si="149"/>
        <v>30.000399999999999</v>
      </c>
      <c r="K251" s="355">
        <f t="shared" si="150"/>
        <v>1.001927</v>
      </c>
      <c r="L251" s="356">
        <f t="shared" si="151"/>
        <v>1.0352950999999999</v>
      </c>
      <c r="M251" s="325">
        <f t="shared" si="152"/>
        <v>11.1269841</v>
      </c>
      <c r="N251" s="340">
        <f t="shared" si="153"/>
        <v>30.000400938196599</v>
      </c>
      <c r="O251" s="341">
        <f t="shared" si="154"/>
        <v>0</v>
      </c>
    </row>
    <row r="252" spans="1:15" x14ac:dyDescent="0.25">
      <c r="A252" s="476"/>
      <c r="B252" s="269" t="s">
        <v>30</v>
      </c>
      <c r="C252" s="266">
        <v>16.429200000000002</v>
      </c>
      <c r="D252" s="57"/>
      <c r="E252" s="32"/>
      <c r="F252" s="267">
        <v>10.9582</v>
      </c>
      <c r="G252" s="240">
        <v>0.05</v>
      </c>
      <c r="H252" s="268">
        <v>1.9400000000000001E-2</v>
      </c>
      <c r="I252" s="268">
        <v>1.3299000000000001</v>
      </c>
      <c r="J252" s="24">
        <f t="shared" si="149"/>
        <v>28.7867</v>
      </c>
      <c r="K252" s="355">
        <f t="shared" si="150"/>
        <v>0.95413720000000002</v>
      </c>
      <c r="L252" s="356">
        <f t="shared" si="151"/>
        <v>1.0431680000000001</v>
      </c>
      <c r="M252" s="325">
        <f t="shared" si="152"/>
        <v>13.3859127</v>
      </c>
      <c r="N252" s="340">
        <f t="shared" si="153"/>
        <v>28.7867015315163</v>
      </c>
      <c r="O252" s="341">
        <f t="shared" si="154"/>
        <v>0</v>
      </c>
    </row>
    <row r="253" spans="1:15" ht="17.25" customHeight="1" x14ac:dyDescent="0.25">
      <c r="A253" s="476"/>
      <c r="B253" s="269" t="s">
        <v>74</v>
      </c>
      <c r="C253" s="266">
        <v>14.5139</v>
      </c>
      <c r="D253" s="57"/>
      <c r="E253" s="32"/>
      <c r="F253" s="267">
        <v>9.6807999999999996</v>
      </c>
      <c r="G253" s="240">
        <v>0.05</v>
      </c>
      <c r="H253" s="268">
        <v>1.21E-2</v>
      </c>
      <c r="I253" s="268">
        <v>0.25330000000000003</v>
      </c>
      <c r="J253" s="24">
        <f t="shared" si="149"/>
        <v>24.510100000000001</v>
      </c>
      <c r="K253" s="355">
        <f t="shared" si="150"/>
        <v>0.84266240000000003</v>
      </c>
      <c r="L253" s="356">
        <f t="shared" si="151"/>
        <v>1.0056912</v>
      </c>
      <c r="M253" s="325">
        <f t="shared" si="152"/>
        <v>2.6329365</v>
      </c>
      <c r="N253" s="340">
        <f t="shared" si="153"/>
        <v>24.510100164959901</v>
      </c>
      <c r="O253" s="341">
        <f t="shared" si="154"/>
        <v>0</v>
      </c>
    </row>
    <row r="254" spans="1:15" x14ac:dyDescent="0.25">
      <c r="A254" s="476"/>
      <c r="B254" s="269" t="s">
        <v>55</v>
      </c>
      <c r="C254" s="266">
        <v>17.084800000000001</v>
      </c>
      <c r="D254" s="57"/>
      <c r="E254" s="32"/>
      <c r="F254" s="267">
        <v>11.3955</v>
      </c>
      <c r="G254" s="240">
        <v>0.05</v>
      </c>
      <c r="H254" s="268">
        <v>1.4500000000000001E-2</v>
      </c>
      <c r="I254" s="268">
        <v>0.1192</v>
      </c>
      <c r="J254" s="24">
        <f t="shared" si="149"/>
        <v>28.664000000000001</v>
      </c>
      <c r="K254" s="355">
        <f t="shared" si="150"/>
        <v>0.98995679999999997</v>
      </c>
      <c r="L254" s="356">
        <f t="shared" si="151"/>
        <v>1.0011375</v>
      </c>
      <c r="M254" s="325">
        <f t="shared" si="152"/>
        <v>1.3263889</v>
      </c>
      <c r="N254" s="340">
        <f t="shared" si="153"/>
        <v>28.663999827335299</v>
      </c>
      <c r="O254" s="341">
        <f t="shared" si="154"/>
        <v>0</v>
      </c>
    </row>
    <row r="255" spans="1:15" x14ac:dyDescent="0.25">
      <c r="A255" s="476"/>
      <c r="B255" s="269" t="s">
        <v>75</v>
      </c>
      <c r="C255" s="266">
        <v>17.293800000000001</v>
      </c>
      <c r="D255" s="57"/>
      <c r="E255" s="32"/>
      <c r="F255" s="267">
        <v>11.535</v>
      </c>
      <c r="G255" s="240">
        <v>0.05</v>
      </c>
      <c r="H255" s="268">
        <v>2.07E-2</v>
      </c>
      <c r="I255" s="268">
        <v>2.9499999999999998E-2</v>
      </c>
      <c r="J255" s="24">
        <f t="shared" si="149"/>
        <v>28.928999999999998</v>
      </c>
      <c r="K255" s="355">
        <f t="shared" si="150"/>
        <v>1.0019985</v>
      </c>
      <c r="L255" s="356">
        <f t="shared" si="151"/>
        <v>0.99825050000000004</v>
      </c>
      <c r="M255" s="325">
        <f t="shared" si="152"/>
        <v>0.49801590000000001</v>
      </c>
      <c r="N255" s="340">
        <f t="shared" si="153"/>
        <v>28.9290004312702</v>
      </c>
      <c r="O255" s="341">
        <f t="shared" si="154"/>
        <v>0</v>
      </c>
    </row>
    <row r="256" spans="1:15" x14ac:dyDescent="0.25">
      <c r="A256" s="476"/>
      <c r="B256" s="269" t="s">
        <v>56</v>
      </c>
      <c r="C256" s="266">
        <v>15.972799999999999</v>
      </c>
      <c r="D256" s="57"/>
      <c r="E256" s="32"/>
      <c r="F256" s="267">
        <v>10.6538</v>
      </c>
      <c r="G256" s="240">
        <v>0.05</v>
      </c>
      <c r="H256" s="268">
        <v>2.7900000000000001E-2</v>
      </c>
      <c r="I256" s="268">
        <v>0.24399999999999999</v>
      </c>
      <c r="J256" s="24">
        <f t="shared" si="149"/>
        <v>26.948499999999999</v>
      </c>
      <c r="K256" s="355">
        <f t="shared" si="150"/>
        <v>0.92628809999999995</v>
      </c>
      <c r="L256" s="356">
        <f t="shared" si="151"/>
        <v>1.0059159</v>
      </c>
      <c r="M256" s="325">
        <f t="shared" si="152"/>
        <v>2.6974206000000001</v>
      </c>
      <c r="N256" s="340">
        <f t="shared" si="153"/>
        <v>26.948498830194001</v>
      </c>
      <c r="O256" s="341">
        <f t="shared" si="154"/>
        <v>0</v>
      </c>
    </row>
    <row r="257" spans="1:16" ht="15.75" thickBot="1" x14ac:dyDescent="0.3">
      <c r="A257" s="476"/>
      <c r="B257" s="270" t="s">
        <v>57</v>
      </c>
      <c r="C257" s="271">
        <v>17.1555</v>
      </c>
      <c r="D257" s="243"/>
      <c r="E257" s="245"/>
      <c r="F257" s="267">
        <v>11.4427</v>
      </c>
      <c r="G257" s="240">
        <v>0.05</v>
      </c>
      <c r="H257" s="272">
        <v>1.44E-2</v>
      </c>
      <c r="I257" s="272">
        <v>0.38490000000000002</v>
      </c>
      <c r="J257" s="24">
        <f t="shared" si="149"/>
        <v>29.047499999999999</v>
      </c>
      <c r="K257" s="357">
        <f t="shared" si="150"/>
        <v>0.99408289999999999</v>
      </c>
      <c r="L257" s="358">
        <f t="shared" si="151"/>
        <v>1.0103209</v>
      </c>
      <c r="M257" s="325">
        <f t="shared" si="152"/>
        <v>3.9613095</v>
      </c>
      <c r="N257" s="340">
        <f t="shared" si="153"/>
        <v>29.0475000086469</v>
      </c>
      <c r="O257" s="341">
        <f t="shared" si="154"/>
        <v>0</v>
      </c>
    </row>
    <row r="258" spans="1:16" ht="29.25" customHeight="1" thickBot="1" x14ac:dyDescent="0.3">
      <c r="A258" s="476"/>
      <c r="B258" s="447" t="s">
        <v>83</v>
      </c>
      <c r="C258" s="448"/>
      <c r="D258" s="448"/>
      <c r="E258" s="448"/>
      <c r="F258" s="448"/>
      <c r="G258" s="448"/>
      <c r="H258" s="448"/>
      <c r="I258" s="448"/>
      <c r="J258" s="448"/>
      <c r="K258" s="362"/>
      <c r="L258" s="363"/>
      <c r="M258" s="342"/>
      <c r="N258" s="340"/>
      <c r="O258" s="340"/>
    </row>
    <row r="259" spans="1:16" ht="20.25" customHeight="1" thickBot="1" x14ac:dyDescent="0.3">
      <c r="A259" s="476"/>
      <c r="B259" s="142" t="s">
        <v>49</v>
      </c>
      <c r="C259" s="97">
        <v>19.854500000000002</v>
      </c>
      <c r="D259" s="98">
        <v>0</v>
      </c>
      <c r="E259" s="99">
        <v>0</v>
      </c>
      <c r="F259" s="97">
        <v>13.242900000000001</v>
      </c>
      <c r="G259" s="98">
        <v>0.05</v>
      </c>
      <c r="H259" s="98">
        <v>1.4999999999999999E-2</v>
      </c>
      <c r="I259" s="99">
        <v>8.5800000000000001E-2</v>
      </c>
      <c r="J259" s="275">
        <f>SUM(C259:I259)</f>
        <v>33.248199999999997</v>
      </c>
      <c r="K259" s="408"/>
      <c r="L259" s="409"/>
      <c r="M259" s="342"/>
      <c r="N259" s="340"/>
      <c r="O259" s="340"/>
      <c r="P259" s="444"/>
    </row>
    <row r="260" spans="1:16" ht="22.5" x14ac:dyDescent="0.25">
      <c r="A260" s="476"/>
      <c r="B260" s="273" t="s">
        <v>69</v>
      </c>
      <c r="C260" s="261">
        <v>14.8909</v>
      </c>
      <c r="D260" s="250"/>
      <c r="E260" s="251"/>
      <c r="F260" s="262">
        <v>9.9321999999999999</v>
      </c>
      <c r="G260" s="250">
        <v>0.05</v>
      </c>
      <c r="H260" s="264">
        <v>1.4999999999999999E-2</v>
      </c>
      <c r="I260" s="264">
        <v>8.5800000000000001E-2</v>
      </c>
      <c r="J260" s="310">
        <f t="shared" ref="J260:J280" si="155">SUM(C260:I260)</f>
        <v>24.9739</v>
      </c>
      <c r="K260" s="366">
        <f t="shared" ref="K260" si="156">(($C$259+$D$259+$E$259+$F$259+$G$259)/$J$259*(C260+D260+E260+F260+G260)/($C$259+$D$259+$E$259+$F$259+$G$259)+(1-($C$259+$D$259+$E$259+$F$259+$G$259)/$J$259)*M260)/(($C$259+$D$259+$E$259+$F$259+$G$259)/$J$259*1+(1-($C$259+$D$259+$E$259+$F$259+$G$259)/$J$259)*M260)</f>
        <v>0.75113540000000001</v>
      </c>
      <c r="L260" s="367">
        <f t="shared" ref="L260" si="157">($C$259+$D$259+$E$259+$F$259+$G$259)/$J$259*1+(1-($C$259+$D$259+$E$259+$F$259+$G$259)/$J$259)*M260</f>
        <v>1</v>
      </c>
      <c r="M260" s="325">
        <f>(H260+I260)/($H$259+$I$259)</f>
        <v>1</v>
      </c>
      <c r="N260" s="340">
        <f>$J$259*K260*L260</f>
        <v>24.973900006280001</v>
      </c>
      <c r="O260" s="341">
        <f>J260-N260</f>
        <v>0</v>
      </c>
    </row>
    <row r="261" spans="1:16" x14ac:dyDescent="0.25">
      <c r="A261" s="476"/>
      <c r="B261" s="265" t="s">
        <v>70</v>
      </c>
      <c r="C261" s="266">
        <v>18.8232</v>
      </c>
      <c r="D261" s="57"/>
      <c r="E261" s="32"/>
      <c r="F261" s="267">
        <v>12.555099999999999</v>
      </c>
      <c r="G261" s="240">
        <v>0.05</v>
      </c>
      <c r="H261" s="268">
        <v>5.0700000000000002E-2</v>
      </c>
      <c r="I261" s="268">
        <v>0.49819999999999998</v>
      </c>
      <c r="J261" s="24">
        <f t="shared" si="155"/>
        <v>31.9772</v>
      </c>
      <c r="K261" s="355">
        <f t="shared" ref="K261:K280" si="158">(($C$259+$D$259+$E$259+$F$259+$G$259)/$J$259*(C261+D261+E261+F261+G261)/($C$259+$D$259+$E$259+$F$259+$G$259)+(1-($C$259+$D$259+$E$259+$F$259+$G$259)/$J$259)*M261)/(($C$259+$D$259+$E$259+$F$259+$G$259)/$J$259*1+(1-($C$259+$D$259+$E$259+$F$259+$G$259)/$J$259)*M261)</f>
        <v>0.94898249999999995</v>
      </c>
      <c r="L261" s="356">
        <f t="shared" ref="L261:L280" si="159">($C$259+$D$259+$E$259+$F$259+$G$259)/$J$259*1+(1-($C$259+$D$259+$E$259+$F$259+$G$259)/$J$259)*M261</f>
        <v>1.0134774</v>
      </c>
      <c r="M261" s="325">
        <f t="shared" ref="M261:M280" si="160">(H261+I261)/($H$259+$I$259)</f>
        <v>5.4454364999999996</v>
      </c>
      <c r="N261" s="340">
        <f t="shared" ref="N261:N280" si="161">$J$259*K261*L261</f>
        <v>31.977198341617701</v>
      </c>
      <c r="O261" s="341">
        <f t="shared" ref="O261:O280" si="162">J261-N261</f>
        <v>0</v>
      </c>
    </row>
    <row r="262" spans="1:16" x14ac:dyDescent="0.25">
      <c r="A262" s="476"/>
      <c r="B262" s="269" t="s">
        <v>38</v>
      </c>
      <c r="C262" s="266">
        <v>17.850999999999999</v>
      </c>
      <c r="D262" s="57"/>
      <c r="E262" s="32"/>
      <c r="F262" s="267">
        <v>11.906700000000001</v>
      </c>
      <c r="G262" s="240">
        <v>0.05</v>
      </c>
      <c r="H262" s="268">
        <v>4.4999999999999997E-3</v>
      </c>
      <c r="I262" s="268">
        <v>0.1517</v>
      </c>
      <c r="J262" s="24">
        <f t="shared" si="155"/>
        <v>29.963899999999999</v>
      </c>
      <c r="K262" s="355">
        <f t="shared" si="158"/>
        <v>0.89971950000000001</v>
      </c>
      <c r="L262" s="356">
        <f t="shared" si="159"/>
        <v>1.0016662999999999</v>
      </c>
      <c r="M262" s="325">
        <f t="shared" si="160"/>
        <v>1.5496032</v>
      </c>
      <c r="N262" s="340">
        <f t="shared" si="161"/>
        <v>29.963899667880099</v>
      </c>
      <c r="O262" s="341">
        <f t="shared" si="162"/>
        <v>0</v>
      </c>
    </row>
    <row r="263" spans="1:16" x14ac:dyDescent="0.25">
      <c r="A263" s="476"/>
      <c r="B263" s="269" t="s">
        <v>71</v>
      </c>
      <c r="C263" s="266">
        <v>18.501899999999999</v>
      </c>
      <c r="D263" s="57"/>
      <c r="E263" s="32"/>
      <c r="F263" s="267">
        <v>12.3407</v>
      </c>
      <c r="G263" s="240">
        <v>0.05</v>
      </c>
      <c r="H263" s="268">
        <v>4.7E-2</v>
      </c>
      <c r="I263" s="268">
        <v>0.25209999999999999</v>
      </c>
      <c r="J263" s="24">
        <f t="shared" si="155"/>
        <v>31.191700000000001</v>
      </c>
      <c r="K263" s="355">
        <f t="shared" si="158"/>
        <v>0.93258490000000005</v>
      </c>
      <c r="L263" s="356">
        <f t="shared" si="159"/>
        <v>1.0059642</v>
      </c>
      <c r="M263" s="325">
        <f t="shared" si="160"/>
        <v>2.9672619</v>
      </c>
      <c r="N263" s="340">
        <f t="shared" si="161"/>
        <v>31.191699845473099</v>
      </c>
      <c r="O263" s="341">
        <f t="shared" si="162"/>
        <v>0</v>
      </c>
    </row>
    <row r="264" spans="1:16" x14ac:dyDescent="0.25">
      <c r="A264" s="476"/>
      <c r="B264" s="269" t="s">
        <v>72</v>
      </c>
      <c r="C264" s="266">
        <v>19.215399999999999</v>
      </c>
      <c r="D264" s="57"/>
      <c r="E264" s="32"/>
      <c r="F264" s="267">
        <v>12.816599999999999</v>
      </c>
      <c r="G264" s="240">
        <v>0.05</v>
      </c>
      <c r="H264" s="268">
        <v>2.5399999999999999E-2</v>
      </c>
      <c r="I264" s="268">
        <v>0.19370000000000001</v>
      </c>
      <c r="J264" s="24">
        <f t="shared" si="155"/>
        <v>32.301099999999998</v>
      </c>
      <c r="K264" s="355">
        <f t="shared" si="158"/>
        <v>0.96806979999999998</v>
      </c>
      <c r="L264" s="356">
        <f t="shared" si="159"/>
        <v>1.0035581</v>
      </c>
      <c r="M264" s="325">
        <f t="shared" si="160"/>
        <v>2.1736111</v>
      </c>
      <c r="N264" s="340">
        <f t="shared" si="161"/>
        <v>32.301101388695898</v>
      </c>
      <c r="O264" s="341">
        <f t="shared" si="162"/>
        <v>0</v>
      </c>
    </row>
    <row r="265" spans="1:16" x14ac:dyDescent="0.25">
      <c r="A265" s="476"/>
      <c r="B265" s="269" t="s">
        <v>37</v>
      </c>
      <c r="C265" s="266">
        <v>18.9436</v>
      </c>
      <c r="D265" s="57"/>
      <c r="E265" s="32"/>
      <c r="F265" s="267">
        <v>12.635400000000001</v>
      </c>
      <c r="G265" s="240">
        <v>0.05</v>
      </c>
      <c r="H265" s="268">
        <v>8.9999999999999993E-3</v>
      </c>
      <c r="I265" s="268">
        <v>0.1128</v>
      </c>
      <c r="J265" s="24">
        <f t="shared" si="155"/>
        <v>31.750800000000002</v>
      </c>
      <c r="K265" s="355">
        <f t="shared" si="158"/>
        <v>0.95436019999999999</v>
      </c>
      <c r="L265" s="356">
        <f t="shared" si="159"/>
        <v>1.0006316</v>
      </c>
      <c r="M265" s="325">
        <f t="shared" si="160"/>
        <v>1.2083333000000001</v>
      </c>
      <c r="N265" s="340">
        <f t="shared" si="161"/>
        <v>31.7507999488991</v>
      </c>
      <c r="O265" s="341">
        <f t="shared" si="162"/>
        <v>0</v>
      </c>
    </row>
    <row r="266" spans="1:16" x14ac:dyDescent="0.25">
      <c r="A266" s="476"/>
      <c r="B266" s="269" t="s">
        <v>32</v>
      </c>
      <c r="C266" s="266">
        <v>19.027000000000001</v>
      </c>
      <c r="D266" s="57"/>
      <c r="E266" s="32"/>
      <c r="F266" s="267">
        <v>12.691000000000001</v>
      </c>
      <c r="G266" s="240">
        <v>0.05</v>
      </c>
      <c r="H266" s="268">
        <v>2.8899999999999999E-2</v>
      </c>
      <c r="I266" s="268">
        <v>0.3523</v>
      </c>
      <c r="J266" s="24">
        <f t="shared" si="155"/>
        <v>32.1492</v>
      </c>
      <c r="K266" s="355">
        <f t="shared" si="158"/>
        <v>0.95885900000000002</v>
      </c>
      <c r="L266" s="356">
        <f t="shared" si="159"/>
        <v>1.0084335</v>
      </c>
      <c r="M266" s="325">
        <f t="shared" si="160"/>
        <v>3.7817460000000001</v>
      </c>
      <c r="N266" s="340">
        <f t="shared" si="161"/>
        <v>32.149198615801303</v>
      </c>
      <c r="O266" s="341">
        <f t="shared" si="162"/>
        <v>0</v>
      </c>
    </row>
    <row r="267" spans="1:16" ht="18.75" customHeight="1" x14ac:dyDescent="0.25">
      <c r="A267" s="476"/>
      <c r="B267" s="269" t="s">
        <v>73</v>
      </c>
      <c r="C267" s="266">
        <v>19.154</v>
      </c>
      <c r="D267" s="57"/>
      <c r="E267" s="32"/>
      <c r="F267" s="267">
        <v>12.7758</v>
      </c>
      <c r="G267" s="240">
        <v>0.05</v>
      </c>
      <c r="H267" s="268">
        <v>1.18E-2</v>
      </c>
      <c r="I267" s="268">
        <v>0.38390000000000002</v>
      </c>
      <c r="J267" s="24">
        <f t="shared" si="155"/>
        <v>32.375500000000002</v>
      </c>
      <c r="K267" s="355">
        <f t="shared" si="158"/>
        <v>0.96519109999999997</v>
      </c>
      <c r="L267" s="356">
        <f t="shared" si="159"/>
        <v>1.0088697</v>
      </c>
      <c r="M267" s="325">
        <f t="shared" si="160"/>
        <v>3.9255952000000001</v>
      </c>
      <c r="N267" s="340">
        <f t="shared" si="161"/>
        <v>32.3755030916641</v>
      </c>
      <c r="O267" s="341">
        <f t="shared" si="162"/>
        <v>0</v>
      </c>
    </row>
    <row r="268" spans="1:16" ht="16.5" customHeight="1" x14ac:dyDescent="0.25">
      <c r="A268" s="476"/>
      <c r="B268" s="269" t="s">
        <v>52</v>
      </c>
      <c r="C268" s="266">
        <v>18.819099999999999</v>
      </c>
      <c r="D268" s="57"/>
      <c r="E268" s="32"/>
      <c r="F268" s="267">
        <v>12.5524</v>
      </c>
      <c r="G268" s="240">
        <v>0.05</v>
      </c>
      <c r="H268" s="268">
        <v>1.18E-2</v>
      </c>
      <c r="I268" s="268">
        <v>0.38229999999999997</v>
      </c>
      <c r="J268" s="24">
        <f t="shared" si="155"/>
        <v>31.8156</v>
      </c>
      <c r="K268" s="355">
        <f t="shared" si="158"/>
        <v>0.94854430000000001</v>
      </c>
      <c r="L268" s="356">
        <f t="shared" si="159"/>
        <v>1.0088215</v>
      </c>
      <c r="M268" s="325">
        <f t="shared" si="160"/>
        <v>3.9097222</v>
      </c>
      <c r="N268" s="340">
        <f t="shared" si="161"/>
        <v>31.815597686396099</v>
      </c>
      <c r="O268" s="341">
        <f t="shared" si="162"/>
        <v>0</v>
      </c>
    </row>
    <row r="269" spans="1:16" x14ac:dyDescent="0.25">
      <c r="A269" s="476"/>
      <c r="B269" s="269" t="s">
        <v>33</v>
      </c>
      <c r="C269" s="266">
        <v>19.215399999999999</v>
      </c>
      <c r="D269" s="57"/>
      <c r="E269" s="32"/>
      <c r="F269" s="267">
        <v>12.816599999999999</v>
      </c>
      <c r="G269" s="240">
        <v>0.05</v>
      </c>
      <c r="H269" s="268">
        <v>2.1700000000000001E-2</v>
      </c>
      <c r="I269" s="268">
        <v>2.6970999999999998</v>
      </c>
      <c r="J269" s="24">
        <f t="shared" si="155"/>
        <v>34.800800000000002</v>
      </c>
      <c r="K269" s="355">
        <f t="shared" si="158"/>
        <v>0.97029520000000002</v>
      </c>
      <c r="L269" s="356">
        <f t="shared" si="159"/>
        <v>1.0787411</v>
      </c>
      <c r="M269" s="325">
        <f t="shared" si="160"/>
        <v>26.972222200000001</v>
      </c>
      <c r="N269" s="340">
        <f t="shared" si="161"/>
        <v>34.800801547982502</v>
      </c>
      <c r="O269" s="341">
        <f t="shared" si="162"/>
        <v>0</v>
      </c>
    </row>
    <row r="270" spans="1:16" x14ac:dyDescent="0.25">
      <c r="A270" s="476"/>
      <c r="B270" s="269" t="s">
        <v>53</v>
      </c>
      <c r="C270" s="266">
        <v>18.8644</v>
      </c>
      <c r="D270" s="57"/>
      <c r="E270" s="32"/>
      <c r="F270" s="267">
        <v>12.5825</v>
      </c>
      <c r="G270" s="240">
        <v>0.05</v>
      </c>
      <c r="H270" s="268">
        <v>1.4200000000000001E-2</v>
      </c>
      <c r="I270" s="268">
        <v>0.26550000000000001</v>
      </c>
      <c r="J270" s="24">
        <f t="shared" si="155"/>
        <v>31.776599999999998</v>
      </c>
      <c r="K270" s="355">
        <f t="shared" si="158"/>
        <v>0.95062389999999997</v>
      </c>
      <c r="L270" s="356">
        <f t="shared" si="159"/>
        <v>1.0053806999999999</v>
      </c>
      <c r="M270" s="325">
        <f t="shared" si="160"/>
        <v>2.7748016</v>
      </c>
      <c r="N270" s="340">
        <f t="shared" si="161"/>
        <v>31.776598827063101</v>
      </c>
      <c r="O270" s="341">
        <f t="shared" si="162"/>
        <v>0</v>
      </c>
    </row>
    <row r="271" spans="1:16" x14ac:dyDescent="0.25">
      <c r="A271" s="476"/>
      <c r="B271" s="269" t="s">
        <v>34</v>
      </c>
      <c r="C271" s="266">
        <v>18.7987</v>
      </c>
      <c r="D271" s="57"/>
      <c r="E271" s="32"/>
      <c r="F271" s="267">
        <v>12.5388</v>
      </c>
      <c r="G271" s="240">
        <v>0.05</v>
      </c>
      <c r="H271" s="268">
        <v>6.7999999999999996E-3</v>
      </c>
      <c r="I271" s="268">
        <v>0.17469999999999999</v>
      </c>
      <c r="J271" s="24">
        <f t="shared" si="155"/>
        <v>31.568999999999999</v>
      </c>
      <c r="K271" s="355">
        <f t="shared" si="158"/>
        <v>0.94719600000000004</v>
      </c>
      <c r="L271" s="356">
        <f t="shared" si="159"/>
        <v>1.0024272000000001</v>
      </c>
      <c r="M271" s="325">
        <f t="shared" si="160"/>
        <v>1.8005952000000001</v>
      </c>
      <c r="N271" s="340">
        <f t="shared" si="161"/>
        <v>31.569000793800999</v>
      </c>
      <c r="O271" s="341">
        <f t="shared" si="162"/>
        <v>0</v>
      </c>
    </row>
    <row r="272" spans="1:16" x14ac:dyDescent="0.25">
      <c r="A272" s="476"/>
      <c r="B272" s="269" t="s">
        <v>35</v>
      </c>
      <c r="C272" s="266">
        <v>17.457100000000001</v>
      </c>
      <c r="D272" s="57"/>
      <c r="E272" s="32"/>
      <c r="F272" s="267">
        <v>11.6439</v>
      </c>
      <c r="G272" s="240">
        <v>0.05</v>
      </c>
      <c r="H272" s="268">
        <v>1.3599999999999999E-2</v>
      </c>
      <c r="I272" s="268">
        <v>4.6399999999999997E-2</v>
      </c>
      <c r="J272" s="24">
        <f t="shared" si="155"/>
        <v>29.210999999999999</v>
      </c>
      <c r="K272" s="355">
        <f t="shared" si="158"/>
        <v>0.87965329999999997</v>
      </c>
      <c r="L272" s="356">
        <f t="shared" si="159"/>
        <v>0.99877289999999996</v>
      </c>
      <c r="M272" s="325">
        <f t="shared" si="160"/>
        <v>0.59523809999999999</v>
      </c>
      <c r="N272" s="340">
        <f t="shared" si="161"/>
        <v>29.210999991753301</v>
      </c>
      <c r="O272" s="341">
        <f t="shared" si="162"/>
        <v>0</v>
      </c>
    </row>
    <row r="273" spans="1:17" x14ac:dyDescent="0.25">
      <c r="A273" s="476"/>
      <c r="B273" s="269" t="s">
        <v>29</v>
      </c>
      <c r="C273" s="266">
        <v>18.888999999999999</v>
      </c>
      <c r="D273" s="57"/>
      <c r="E273" s="32"/>
      <c r="F273" s="267">
        <v>12.5989</v>
      </c>
      <c r="G273" s="240">
        <v>0.05</v>
      </c>
      <c r="H273" s="268">
        <v>6.0000000000000001E-3</v>
      </c>
      <c r="I273" s="268">
        <v>0.1643</v>
      </c>
      <c r="J273" s="24">
        <f t="shared" si="155"/>
        <v>31.708200000000001</v>
      </c>
      <c r="K273" s="355">
        <f t="shared" si="158"/>
        <v>0.95169230000000005</v>
      </c>
      <c r="L273" s="356">
        <f t="shared" si="159"/>
        <v>1.0020903000000001</v>
      </c>
      <c r="M273" s="325">
        <f t="shared" si="160"/>
        <v>1.6894841</v>
      </c>
      <c r="N273" s="340">
        <f t="shared" si="161"/>
        <v>31.7081973183681</v>
      </c>
      <c r="O273" s="341">
        <f t="shared" si="162"/>
        <v>0</v>
      </c>
    </row>
    <row r="274" spans="1:17" x14ac:dyDescent="0.25">
      <c r="A274" s="476"/>
      <c r="B274" s="269" t="s">
        <v>96</v>
      </c>
      <c r="C274" s="266">
        <v>19.215399999999999</v>
      </c>
      <c r="D274" s="57"/>
      <c r="E274" s="32"/>
      <c r="F274" s="267">
        <v>12.816599999999999</v>
      </c>
      <c r="G274" s="240">
        <v>0.05</v>
      </c>
      <c r="H274" s="268">
        <v>1.5699999999999999E-2</v>
      </c>
      <c r="I274" s="268">
        <v>1.1059000000000001</v>
      </c>
      <c r="J274" s="24">
        <f t="shared" si="155"/>
        <v>33.203600000000002</v>
      </c>
      <c r="K274" s="355">
        <f t="shared" si="158"/>
        <v>0.96891070000000001</v>
      </c>
      <c r="L274" s="356">
        <f t="shared" si="159"/>
        <v>1.0307024</v>
      </c>
      <c r="M274" s="325">
        <f t="shared" si="160"/>
        <v>11.1269841</v>
      </c>
      <c r="N274" s="340">
        <f t="shared" si="161"/>
        <v>33.203600328415398</v>
      </c>
      <c r="O274" s="341">
        <f t="shared" si="162"/>
        <v>0</v>
      </c>
    </row>
    <row r="275" spans="1:17" x14ac:dyDescent="0.25">
      <c r="A275" s="476"/>
      <c r="B275" s="269" t="s">
        <v>30</v>
      </c>
      <c r="C275" s="266">
        <v>19.075099999999999</v>
      </c>
      <c r="D275" s="57"/>
      <c r="E275" s="32"/>
      <c r="F275" s="267">
        <v>12.723100000000001</v>
      </c>
      <c r="G275" s="240">
        <v>0.05</v>
      </c>
      <c r="H275" s="268">
        <v>1.9400000000000001E-2</v>
      </c>
      <c r="I275" s="268">
        <v>1.3299000000000001</v>
      </c>
      <c r="J275" s="24">
        <f t="shared" si="155"/>
        <v>33.197499999999998</v>
      </c>
      <c r="K275" s="355">
        <f t="shared" si="158"/>
        <v>0.96233840000000004</v>
      </c>
      <c r="L275" s="356">
        <f t="shared" si="159"/>
        <v>1.0375509000000001</v>
      </c>
      <c r="M275" s="325">
        <f t="shared" si="160"/>
        <v>13.3859127</v>
      </c>
      <c r="N275" s="340">
        <f t="shared" si="161"/>
        <v>33.197498922935203</v>
      </c>
      <c r="O275" s="341">
        <f t="shared" si="162"/>
        <v>0</v>
      </c>
    </row>
    <row r="276" spans="1:17" ht="17.25" customHeight="1" x14ac:dyDescent="0.25">
      <c r="A276" s="476"/>
      <c r="B276" s="269" t="s">
        <v>74</v>
      </c>
      <c r="C276" s="266">
        <v>18.425799999999999</v>
      </c>
      <c r="D276" s="57"/>
      <c r="E276" s="32"/>
      <c r="F276" s="267">
        <v>12.29</v>
      </c>
      <c r="G276" s="240">
        <v>0.05</v>
      </c>
      <c r="H276" s="268">
        <v>1.21E-2</v>
      </c>
      <c r="I276" s="268">
        <v>0.25330000000000003</v>
      </c>
      <c r="J276" s="24">
        <f t="shared" si="155"/>
        <v>31.031199999999998</v>
      </c>
      <c r="K276" s="355">
        <f t="shared" si="158"/>
        <v>0.92872189999999999</v>
      </c>
      <c r="L276" s="356">
        <f t="shared" si="159"/>
        <v>1.0049505999999999</v>
      </c>
      <c r="M276" s="325">
        <f t="shared" si="160"/>
        <v>2.6329365</v>
      </c>
      <c r="N276" s="340">
        <f t="shared" si="161"/>
        <v>31.031197743383</v>
      </c>
      <c r="O276" s="341">
        <f t="shared" si="162"/>
        <v>0</v>
      </c>
    </row>
    <row r="277" spans="1:17" x14ac:dyDescent="0.25">
      <c r="A277" s="476"/>
      <c r="B277" s="269" t="s">
        <v>55</v>
      </c>
      <c r="C277" s="266">
        <v>19.215399999999999</v>
      </c>
      <c r="D277" s="57"/>
      <c r="E277" s="32"/>
      <c r="F277" s="267">
        <v>12.816599999999999</v>
      </c>
      <c r="G277" s="240">
        <v>0.05</v>
      </c>
      <c r="H277" s="268">
        <v>1.4500000000000001E-2</v>
      </c>
      <c r="I277" s="268">
        <v>0.1192</v>
      </c>
      <c r="J277" s="24">
        <f t="shared" si="155"/>
        <v>32.215699999999998</v>
      </c>
      <c r="K277" s="355">
        <f t="shared" si="158"/>
        <v>0.96798779999999995</v>
      </c>
      <c r="L277" s="356">
        <f t="shared" si="159"/>
        <v>1.0009895</v>
      </c>
      <c r="M277" s="325">
        <f t="shared" si="160"/>
        <v>1.3263889</v>
      </c>
      <c r="N277" s="340">
        <f t="shared" si="161"/>
        <v>32.215697893486301</v>
      </c>
      <c r="O277" s="341">
        <f t="shared" si="162"/>
        <v>0</v>
      </c>
    </row>
    <row r="278" spans="1:17" x14ac:dyDescent="0.25">
      <c r="A278" s="476"/>
      <c r="B278" s="269" t="s">
        <v>75</v>
      </c>
      <c r="C278" s="266">
        <v>19.215399999999999</v>
      </c>
      <c r="D278" s="57"/>
      <c r="E278" s="32"/>
      <c r="F278" s="267">
        <v>12.816599999999999</v>
      </c>
      <c r="G278" s="240">
        <v>0.05</v>
      </c>
      <c r="H278" s="268">
        <v>2.07E-2</v>
      </c>
      <c r="I278" s="268">
        <v>2.9499999999999998E-2</v>
      </c>
      <c r="J278" s="24">
        <f t="shared" si="155"/>
        <v>32.132199999999997</v>
      </c>
      <c r="K278" s="355">
        <f t="shared" si="158"/>
        <v>0.96790730000000003</v>
      </c>
      <c r="L278" s="356">
        <f t="shared" si="159"/>
        <v>0.99847810000000004</v>
      </c>
      <c r="M278" s="325">
        <f t="shared" si="160"/>
        <v>0.49801590000000001</v>
      </c>
      <c r="N278" s="340">
        <f t="shared" si="161"/>
        <v>32.132198960878902</v>
      </c>
      <c r="O278" s="341">
        <f t="shared" si="162"/>
        <v>0</v>
      </c>
    </row>
    <row r="279" spans="1:17" x14ac:dyDescent="0.25">
      <c r="A279" s="476"/>
      <c r="B279" s="269" t="s">
        <v>56</v>
      </c>
      <c r="C279" s="266">
        <v>18.172599999999999</v>
      </c>
      <c r="D279" s="57"/>
      <c r="E279" s="32"/>
      <c r="F279" s="267">
        <v>12.1212</v>
      </c>
      <c r="G279" s="240">
        <v>0.05</v>
      </c>
      <c r="H279" s="268">
        <v>2.7900000000000001E-2</v>
      </c>
      <c r="I279" s="268">
        <v>0.24399999999999999</v>
      </c>
      <c r="J279" s="24">
        <f t="shared" si="155"/>
        <v>30.6157</v>
      </c>
      <c r="K279" s="355">
        <f t="shared" si="158"/>
        <v>0.91610840000000004</v>
      </c>
      <c r="L279" s="356">
        <f t="shared" si="159"/>
        <v>1.0051460999999999</v>
      </c>
      <c r="M279" s="325">
        <f t="shared" si="160"/>
        <v>2.6974206000000001</v>
      </c>
      <c r="N279" s="340">
        <f t="shared" si="161"/>
        <v>30.6157001347744</v>
      </c>
      <c r="O279" s="341">
        <f t="shared" si="162"/>
        <v>0</v>
      </c>
    </row>
    <row r="280" spans="1:17" ht="15.75" thickBot="1" x14ac:dyDescent="0.3">
      <c r="A280" s="476"/>
      <c r="B280" s="270" t="s">
        <v>57</v>
      </c>
      <c r="C280" s="271">
        <v>19.215399999999999</v>
      </c>
      <c r="D280" s="243"/>
      <c r="E280" s="245"/>
      <c r="F280" s="267">
        <v>12.816599999999999</v>
      </c>
      <c r="G280" s="240">
        <v>0.05</v>
      </c>
      <c r="H280" s="272">
        <v>1.44E-2</v>
      </c>
      <c r="I280" s="272">
        <v>0.38490000000000002</v>
      </c>
      <c r="J280" s="24">
        <f t="shared" si="155"/>
        <v>32.481299999999997</v>
      </c>
      <c r="K280" s="357">
        <f t="shared" si="158"/>
        <v>0.96824129999999997</v>
      </c>
      <c r="L280" s="358">
        <f t="shared" si="159"/>
        <v>1.0089779000000001</v>
      </c>
      <c r="M280" s="325">
        <f t="shared" si="160"/>
        <v>3.9613095</v>
      </c>
      <c r="N280" s="340">
        <f t="shared" si="161"/>
        <v>32.481299464779298</v>
      </c>
      <c r="O280" s="341">
        <f t="shared" si="162"/>
        <v>0</v>
      </c>
    </row>
    <row r="281" spans="1:17" ht="30" customHeight="1" thickBot="1" x14ac:dyDescent="0.3">
      <c r="A281" s="476"/>
      <c r="B281" s="447" t="s">
        <v>84</v>
      </c>
      <c r="C281" s="448"/>
      <c r="D281" s="448"/>
      <c r="E281" s="448"/>
      <c r="F281" s="448"/>
      <c r="G281" s="448"/>
      <c r="H281" s="448"/>
      <c r="I281" s="448"/>
      <c r="J281" s="448"/>
      <c r="K281" s="362"/>
      <c r="L281" s="363"/>
      <c r="M281" s="342"/>
      <c r="N281" s="340"/>
      <c r="O281" s="340"/>
    </row>
    <row r="282" spans="1:17" ht="19.5" customHeight="1" thickBot="1" x14ac:dyDescent="0.3">
      <c r="A282" s="476"/>
      <c r="B282" s="142" t="s">
        <v>49</v>
      </c>
      <c r="C282" s="97">
        <v>2.6585999999999999</v>
      </c>
      <c r="D282" s="98">
        <v>0</v>
      </c>
      <c r="E282" s="99">
        <v>0</v>
      </c>
      <c r="F282" s="97">
        <v>1.7732000000000001</v>
      </c>
      <c r="G282" s="98">
        <v>0</v>
      </c>
      <c r="H282" s="98">
        <v>0</v>
      </c>
      <c r="I282" s="99">
        <v>0</v>
      </c>
      <c r="J282" s="275">
        <f>SUM(C282:I282)</f>
        <v>4.4318</v>
      </c>
      <c r="K282" s="408"/>
      <c r="L282" s="409"/>
      <c r="M282" s="342"/>
      <c r="N282" s="340"/>
      <c r="O282" s="340"/>
      <c r="P282" s="445"/>
      <c r="Q282" s="446"/>
    </row>
    <row r="283" spans="1:17" ht="26.25" customHeight="1" x14ac:dyDescent="0.25">
      <c r="A283" s="476"/>
      <c r="B283" s="274" t="s">
        <v>69</v>
      </c>
      <c r="C283" s="261">
        <v>1.9939</v>
      </c>
      <c r="D283" s="250"/>
      <c r="E283" s="251"/>
      <c r="F283" s="262">
        <v>1.3299000000000001</v>
      </c>
      <c r="G283" s="250"/>
      <c r="H283" s="263"/>
      <c r="I283" s="264"/>
      <c r="J283" s="310">
        <f t="shared" ref="J283:J303" si="163">SUM(C283:I283)</f>
        <v>3.3237999999999999</v>
      </c>
      <c r="K283" s="366">
        <f>(C283+F283)/($C$282+$F$282)</f>
        <v>0.74998869999999995</v>
      </c>
      <c r="L283" s="367">
        <v>1</v>
      </c>
      <c r="M283" s="325">
        <f>(H283+I283)/($H$259+$I$259)</f>
        <v>0</v>
      </c>
      <c r="N283" s="340">
        <f>$J$282*K283*L283</f>
        <v>3.32379992066</v>
      </c>
      <c r="O283" s="341">
        <f>J283-N283</f>
        <v>0</v>
      </c>
      <c r="P283" s="446"/>
      <c r="Q283" s="446"/>
    </row>
    <row r="284" spans="1:17" x14ac:dyDescent="0.25">
      <c r="A284" s="476"/>
      <c r="B284" s="265" t="s">
        <v>70</v>
      </c>
      <c r="C284" s="266">
        <v>2.6004</v>
      </c>
      <c r="D284" s="57"/>
      <c r="E284" s="32"/>
      <c r="F284" s="267">
        <v>1.7343999999999999</v>
      </c>
      <c r="G284" s="240"/>
      <c r="H284" s="190"/>
      <c r="I284" s="268"/>
      <c r="J284" s="24">
        <f t="shared" si="163"/>
        <v>4.3348000000000004</v>
      </c>
      <c r="K284" s="355">
        <f t="shared" ref="K284:K303" si="164">(C284+F284)/($C$282+$F$282)</f>
        <v>0.97811269999999995</v>
      </c>
      <c r="L284" s="356">
        <v>1</v>
      </c>
      <c r="M284" s="325">
        <f>(H284+I284)/($H$259+$I$259)</f>
        <v>0</v>
      </c>
      <c r="N284" s="340">
        <f>$J$282*K284*L284</f>
        <v>4.3347998638599998</v>
      </c>
      <c r="O284" s="341">
        <f>J284-N284</f>
        <v>0</v>
      </c>
      <c r="P284" s="446"/>
      <c r="Q284" s="446"/>
    </row>
    <row r="285" spans="1:17" x14ac:dyDescent="0.25">
      <c r="A285" s="476"/>
      <c r="B285" s="269" t="s">
        <v>38</v>
      </c>
      <c r="C285" s="266">
        <v>2.2461000000000002</v>
      </c>
      <c r="D285" s="57"/>
      <c r="E285" s="32"/>
      <c r="F285" s="267">
        <v>1.4981</v>
      </c>
      <c r="G285" s="240"/>
      <c r="H285" s="190"/>
      <c r="I285" s="268"/>
      <c r="J285" s="24">
        <f t="shared" si="163"/>
        <v>3.7442000000000002</v>
      </c>
      <c r="K285" s="355">
        <f t="shared" si="164"/>
        <v>0.84484859999999995</v>
      </c>
      <c r="L285" s="356">
        <v>1</v>
      </c>
      <c r="M285" s="325">
        <f t="shared" ref="M285:M286" si="165">(H285+I285)/($H$259+$I$259)</f>
        <v>0</v>
      </c>
      <c r="N285" s="340">
        <f t="shared" ref="N285:N286" si="166">$J$282*K285*L285</f>
        <v>3.7442000254800001</v>
      </c>
      <c r="O285" s="341">
        <f t="shared" ref="O285:O286" si="167">J285-N285</f>
        <v>0</v>
      </c>
      <c r="P285" s="446"/>
      <c r="Q285" s="446"/>
    </row>
    <row r="286" spans="1:17" x14ac:dyDescent="0.25">
      <c r="A286" s="476"/>
      <c r="B286" s="269" t="s">
        <v>71</v>
      </c>
      <c r="C286" s="266">
        <v>2.1926000000000001</v>
      </c>
      <c r="D286" s="57"/>
      <c r="E286" s="32"/>
      <c r="F286" s="267">
        <v>1.4624999999999999</v>
      </c>
      <c r="G286" s="240"/>
      <c r="H286" s="190"/>
      <c r="I286" s="268"/>
      <c r="J286" s="24">
        <f t="shared" si="163"/>
        <v>3.6551</v>
      </c>
      <c r="K286" s="355">
        <f t="shared" si="164"/>
        <v>0.82474389999999997</v>
      </c>
      <c r="L286" s="356">
        <v>1</v>
      </c>
      <c r="M286" s="325">
        <f t="shared" si="165"/>
        <v>0</v>
      </c>
      <c r="N286" s="340">
        <f t="shared" si="166"/>
        <v>3.65510001602</v>
      </c>
      <c r="O286" s="341">
        <f t="shared" si="167"/>
        <v>0</v>
      </c>
      <c r="P286" s="446"/>
      <c r="Q286" s="446"/>
    </row>
    <row r="287" spans="1:17" x14ac:dyDescent="0.25">
      <c r="A287" s="476"/>
      <c r="B287" s="269" t="s">
        <v>72</v>
      </c>
      <c r="C287" s="266">
        <v>2.6311</v>
      </c>
      <c r="D287" s="57"/>
      <c r="E287" s="32"/>
      <c r="F287" s="267">
        <v>1.7549999999999999</v>
      </c>
      <c r="G287" s="240"/>
      <c r="H287" s="190"/>
      <c r="I287" s="268"/>
      <c r="J287" s="24">
        <f t="shared" si="163"/>
        <v>4.3860999999999999</v>
      </c>
      <c r="K287" s="355">
        <f t="shared" si="164"/>
        <v>0.98968820000000002</v>
      </c>
      <c r="L287" s="356">
        <v>1</v>
      </c>
      <c r="M287" s="325">
        <f t="shared" ref="M287" si="168">(H287+I287)/($H$259+$I$259)</f>
        <v>0</v>
      </c>
      <c r="N287" s="340">
        <f t="shared" ref="N287" si="169">$J$282*K287*L287</f>
        <v>4.3861001647600002</v>
      </c>
      <c r="O287" s="341">
        <f t="shared" ref="O287" si="170">J287-N287</f>
        <v>0</v>
      </c>
      <c r="P287" s="446"/>
      <c r="Q287" s="446"/>
    </row>
    <row r="288" spans="1:17" x14ac:dyDescent="0.25">
      <c r="A288" s="476"/>
      <c r="B288" s="269" t="s">
        <v>37</v>
      </c>
      <c r="C288" s="266">
        <v>2.6139000000000001</v>
      </c>
      <c r="D288" s="57"/>
      <c r="E288" s="32"/>
      <c r="F288" s="267">
        <v>1.7435</v>
      </c>
      <c r="G288" s="240"/>
      <c r="H288" s="190"/>
      <c r="I288" s="268"/>
      <c r="J288" s="24">
        <f t="shared" si="163"/>
        <v>4.3574000000000002</v>
      </c>
      <c r="K288" s="355">
        <f t="shared" si="164"/>
        <v>0.98321219999999998</v>
      </c>
      <c r="L288" s="356">
        <v>1</v>
      </c>
      <c r="M288" s="325">
        <f t="shared" ref="M288:M303" si="171">(H288+I288)/($H$259+$I$259)</f>
        <v>0</v>
      </c>
      <c r="N288" s="340">
        <f t="shared" ref="N288:N303" si="172">$J$282*K288*L288</f>
        <v>4.3573998279600001</v>
      </c>
      <c r="O288" s="341">
        <f t="shared" ref="O288:O303" si="173">J288-N288</f>
        <v>0</v>
      </c>
      <c r="P288" s="446"/>
      <c r="Q288" s="446"/>
    </row>
    <row r="289" spans="1:17" x14ac:dyDescent="0.25">
      <c r="A289" s="476"/>
      <c r="B289" s="269" t="s">
        <v>32</v>
      </c>
      <c r="C289" s="266">
        <v>2.3805000000000001</v>
      </c>
      <c r="D289" s="57"/>
      <c r="E289" s="32"/>
      <c r="F289" s="267">
        <v>1.5878000000000001</v>
      </c>
      <c r="G289" s="240"/>
      <c r="H289" s="190"/>
      <c r="I289" s="268"/>
      <c r="J289" s="24">
        <f t="shared" si="163"/>
        <v>3.9683000000000002</v>
      </c>
      <c r="K289" s="355">
        <f t="shared" si="164"/>
        <v>0.89541499999999996</v>
      </c>
      <c r="L289" s="356">
        <v>1</v>
      </c>
      <c r="M289" s="325">
        <f t="shared" si="171"/>
        <v>0</v>
      </c>
      <c r="N289" s="340">
        <f t="shared" si="172"/>
        <v>3.968300197</v>
      </c>
      <c r="O289" s="341">
        <f t="shared" si="173"/>
        <v>0</v>
      </c>
      <c r="P289" s="446"/>
      <c r="Q289" s="446"/>
    </row>
    <row r="290" spans="1:17" ht="18" customHeight="1" x14ac:dyDescent="0.25">
      <c r="A290" s="476"/>
      <c r="B290" s="269" t="s">
        <v>73</v>
      </c>
      <c r="C290" s="266">
        <v>2.5918000000000001</v>
      </c>
      <c r="D290" s="57"/>
      <c r="E290" s="32"/>
      <c r="F290" s="267">
        <v>1.7287999999999999</v>
      </c>
      <c r="G290" s="240"/>
      <c r="H290" s="190"/>
      <c r="I290" s="268"/>
      <c r="J290" s="24">
        <f t="shared" si="163"/>
        <v>4.3205999999999998</v>
      </c>
      <c r="K290" s="355">
        <f t="shared" si="164"/>
        <v>0.97490860000000001</v>
      </c>
      <c r="L290" s="356">
        <v>1</v>
      </c>
      <c r="M290" s="325">
        <f t="shared" si="171"/>
        <v>0</v>
      </c>
      <c r="N290" s="340">
        <f t="shared" si="172"/>
        <v>4.3205999334799996</v>
      </c>
      <c r="O290" s="341">
        <f t="shared" si="173"/>
        <v>0</v>
      </c>
      <c r="P290" s="446"/>
      <c r="Q290" s="446"/>
    </row>
    <row r="291" spans="1:17" ht="16.5" customHeight="1" x14ac:dyDescent="0.25">
      <c r="A291" s="476"/>
      <c r="B291" s="269" t="s">
        <v>52</v>
      </c>
      <c r="C291" s="266">
        <v>2.4982000000000002</v>
      </c>
      <c r="D291" s="57"/>
      <c r="E291" s="32"/>
      <c r="F291" s="267">
        <v>1.6662999999999999</v>
      </c>
      <c r="G291" s="240"/>
      <c r="H291" s="190"/>
      <c r="I291" s="268"/>
      <c r="J291" s="24">
        <f t="shared" si="163"/>
        <v>4.1645000000000003</v>
      </c>
      <c r="K291" s="355">
        <f t="shared" si="164"/>
        <v>0.93968589999999996</v>
      </c>
      <c r="L291" s="356">
        <v>1</v>
      </c>
      <c r="M291" s="325">
        <f t="shared" si="171"/>
        <v>0</v>
      </c>
      <c r="N291" s="340">
        <f t="shared" si="172"/>
        <v>4.1644999716199997</v>
      </c>
      <c r="O291" s="341">
        <f t="shared" si="173"/>
        <v>0</v>
      </c>
      <c r="P291" s="446"/>
      <c r="Q291" s="446"/>
    </row>
    <row r="292" spans="1:17" x14ac:dyDescent="0.25">
      <c r="A292" s="476"/>
      <c r="B292" s="269" t="s">
        <v>33</v>
      </c>
      <c r="C292" s="266">
        <v>2.6311</v>
      </c>
      <c r="D292" s="57"/>
      <c r="E292" s="32"/>
      <c r="F292" s="267">
        <v>1.7549999999999999</v>
      </c>
      <c r="G292" s="240"/>
      <c r="H292" s="190"/>
      <c r="I292" s="268"/>
      <c r="J292" s="24">
        <f t="shared" si="163"/>
        <v>4.3860999999999999</v>
      </c>
      <c r="K292" s="355">
        <f t="shared" si="164"/>
        <v>0.98968820000000002</v>
      </c>
      <c r="L292" s="356">
        <v>1</v>
      </c>
      <c r="M292" s="325">
        <f t="shared" si="171"/>
        <v>0</v>
      </c>
      <c r="N292" s="340">
        <f t="shared" si="172"/>
        <v>4.3861001647600002</v>
      </c>
      <c r="O292" s="341">
        <f t="shared" si="173"/>
        <v>0</v>
      </c>
      <c r="P292" s="446"/>
      <c r="Q292" s="446"/>
    </row>
    <row r="293" spans="1:17" x14ac:dyDescent="0.25">
      <c r="A293" s="476"/>
      <c r="B293" s="269" t="s">
        <v>53</v>
      </c>
      <c r="C293" s="266">
        <v>2.4557000000000002</v>
      </c>
      <c r="D293" s="57"/>
      <c r="E293" s="32"/>
      <c r="F293" s="267">
        <v>1.6379999999999999</v>
      </c>
      <c r="G293" s="240"/>
      <c r="H293" s="190"/>
      <c r="I293" s="268"/>
      <c r="J293" s="24">
        <f t="shared" si="163"/>
        <v>4.0937000000000001</v>
      </c>
      <c r="K293" s="355">
        <f t="shared" si="164"/>
        <v>0.92371049999999999</v>
      </c>
      <c r="L293" s="356">
        <v>1</v>
      </c>
      <c r="M293" s="325">
        <f t="shared" si="171"/>
        <v>0</v>
      </c>
      <c r="N293" s="340">
        <f t="shared" si="172"/>
        <v>4.0937001939000002</v>
      </c>
      <c r="O293" s="341">
        <f t="shared" si="173"/>
        <v>0</v>
      </c>
      <c r="P293" s="446"/>
      <c r="Q293" s="446"/>
    </row>
    <row r="294" spans="1:17" x14ac:dyDescent="0.25">
      <c r="A294" s="476"/>
      <c r="B294" s="269" t="s">
        <v>34</v>
      </c>
      <c r="C294" s="266">
        <v>2.5771000000000002</v>
      </c>
      <c r="D294" s="57"/>
      <c r="E294" s="32"/>
      <c r="F294" s="267">
        <v>1.7190000000000001</v>
      </c>
      <c r="G294" s="240"/>
      <c r="H294" s="190"/>
      <c r="I294" s="268"/>
      <c r="J294" s="24">
        <f t="shared" si="163"/>
        <v>4.2961</v>
      </c>
      <c r="K294" s="355">
        <f t="shared" si="164"/>
        <v>0.96938040000000003</v>
      </c>
      <c r="L294" s="356">
        <v>1</v>
      </c>
      <c r="M294" s="325">
        <f t="shared" si="171"/>
        <v>0</v>
      </c>
      <c r="N294" s="340">
        <f t="shared" si="172"/>
        <v>4.2961000567200003</v>
      </c>
      <c r="O294" s="341">
        <f t="shared" si="173"/>
        <v>0</v>
      </c>
      <c r="P294" s="446"/>
      <c r="Q294" s="446"/>
    </row>
    <row r="295" spans="1:17" x14ac:dyDescent="0.25">
      <c r="A295" s="476"/>
      <c r="B295" s="269" t="s">
        <v>35</v>
      </c>
      <c r="C295" s="266">
        <v>2.2311000000000001</v>
      </c>
      <c r="D295" s="57"/>
      <c r="E295" s="32"/>
      <c r="F295" s="267">
        <v>1.4881</v>
      </c>
      <c r="G295" s="240"/>
      <c r="H295" s="190"/>
      <c r="I295" s="268"/>
      <c r="J295" s="24">
        <f t="shared" si="163"/>
        <v>3.7191999999999998</v>
      </c>
      <c r="K295" s="355">
        <f t="shared" si="164"/>
        <v>0.8392075</v>
      </c>
      <c r="L295" s="356">
        <v>1</v>
      </c>
      <c r="M295" s="325">
        <f t="shared" si="171"/>
        <v>0</v>
      </c>
      <c r="N295" s="340">
        <f t="shared" si="172"/>
        <v>3.7191997985</v>
      </c>
      <c r="O295" s="341">
        <f t="shared" si="173"/>
        <v>0</v>
      </c>
      <c r="P295" s="446"/>
      <c r="Q295" s="446"/>
    </row>
    <row r="296" spans="1:17" x14ac:dyDescent="0.25">
      <c r="A296" s="476"/>
      <c r="B296" s="269" t="s">
        <v>29</v>
      </c>
      <c r="C296" s="266">
        <v>2.5712999999999999</v>
      </c>
      <c r="D296" s="57"/>
      <c r="E296" s="32"/>
      <c r="F296" s="267">
        <v>1.7151000000000001</v>
      </c>
      <c r="G296" s="240"/>
      <c r="H296" s="190"/>
      <c r="I296" s="268"/>
      <c r="J296" s="24">
        <f t="shared" si="163"/>
        <v>4.2864000000000004</v>
      </c>
      <c r="K296" s="355">
        <f t="shared" si="164"/>
        <v>0.96719169999999999</v>
      </c>
      <c r="L296" s="356">
        <v>1</v>
      </c>
      <c r="M296" s="325">
        <f t="shared" si="171"/>
        <v>0</v>
      </c>
      <c r="N296" s="347">
        <f t="shared" si="172"/>
        <v>4.2864000000000004</v>
      </c>
      <c r="O296" s="341">
        <f t="shared" si="173"/>
        <v>0</v>
      </c>
      <c r="P296" s="446"/>
      <c r="Q296" s="446"/>
    </row>
    <row r="297" spans="1:17" x14ac:dyDescent="0.25">
      <c r="A297" s="476"/>
      <c r="B297" s="269" t="s">
        <v>96</v>
      </c>
      <c r="C297" s="266">
        <v>2.6311</v>
      </c>
      <c r="D297" s="57"/>
      <c r="E297" s="32"/>
      <c r="F297" s="267">
        <v>1.7549999999999999</v>
      </c>
      <c r="G297" s="240"/>
      <c r="H297" s="190"/>
      <c r="I297" s="268"/>
      <c r="J297" s="24">
        <f t="shared" si="163"/>
        <v>4.3860999999999999</v>
      </c>
      <c r="K297" s="355">
        <f t="shared" si="164"/>
        <v>0.98968820000000002</v>
      </c>
      <c r="L297" s="356">
        <v>1</v>
      </c>
      <c r="M297" s="325">
        <f t="shared" si="171"/>
        <v>0</v>
      </c>
      <c r="N297" s="347">
        <f t="shared" si="172"/>
        <v>4.3860999999999999</v>
      </c>
      <c r="O297" s="341">
        <f t="shared" si="173"/>
        <v>0</v>
      </c>
      <c r="P297" s="446"/>
      <c r="Q297" s="446"/>
    </row>
    <row r="298" spans="1:17" x14ac:dyDescent="0.25">
      <c r="A298" s="476"/>
      <c r="B298" s="269" t="s">
        <v>30</v>
      </c>
      <c r="C298" s="266">
        <v>2.4925999999999999</v>
      </c>
      <c r="D298" s="57"/>
      <c r="E298" s="32"/>
      <c r="F298" s="267">
        <v>1.6626000000000001</v>
      </c>
      <c r="G298" s="240"/>
      <c r="H298" s="190"/>
      <c r="I298" s="268"/>
      <c r="J298" s="24">
        <f t="shared" si="163"/>
        <v>4.1551999999999998</v>
      </c>
      <c r="K298" s="355">
        <f t="shared" si="164"/>
        <v>0.93758739999999996</v>
      </c>
      <c r="L298" s="356">
        <v>1</v>
      </c>
      <c r="M298" s="325">
        <f t="shared" si="171"/>
        <v>0</v>
      </c>
      <c r="N298" s="347">
        <f t="shared" si="172"/>
        <v>4.1551999999999998</v>
      </c>
      <c r="O298" s="341">
        <f t="shared" si="173"/>
        <v>0</v>
      </c>
      <c r="P298" s="446"/>
      <c r="Q298" s="446"/>
    </row>
    <row r="299" spans="1:17" ht="16.5" customHeight="1" x14ac:dyDescent="0.25">
      <c r="A299" s="476"/>
      <c r="B299" s="269" t="s">
        <v>74</v>
      </c>
      <c r="C299" s="266">
        <v>2.2128000000000001</v>
      </c>
      <c r="D299" s="57"/>
      <c r="E299" s="32"/>
      <c r="F299" s="267">
        <v>1.476</v>
      </c>
      <c r="G299" s="240"/>
      <c r="H299" s="190"/>
      <c r="I299" s="268"/>
      <c r="J299" s="24">
        <f t="shared" si="163"/>
        <v>3.6888000000000001</v>
      </c>
      <c r="K299" s="355">
        <f t="shared" si="164"/>
        <v>0.83234799999999998</v>
      </c>
      <c r="L299" s="356">
        <v>1</v>
      </c>
      <c r="M299" s="325">
        <f t="shared" si="171"/>
        <v>0</v>
      </c>
      <c r="N299" s="347">
        <f t="shared" si="172"/>
        <v>3.6888000000000001</v>
      </c>
      <c r="O299" s="341">
        <f t="shared" si="173"/>
        <v>0</v>
      </c>
      <c r="P299" s="446"/>
      <c r="Q299" s="446"/>
    </row>
    <row r="300" spans="1:17" x14ac:dyDescent="0.25">
      <c r="A300" s="476"/>
      <c r="B300" s="269" t="s">
        <v>55</v>
      </c>
      <c r="C300" s="266">
        <v>2.5912000000000002</v>
      </c>
      <c r="D300" s="57"/>
      <c r="E300" s="32"/>
      <c r="F300" s="267">
        <v>1.7283999999999999</v>
      </c>
      <c r="G300" s="240"/>
      <c r="H300" s="190"/>
      <c r="I300" s="268"/>
      <c r="J300" s="24">
        <f t="shared" si="163"/>
        <v>4.3196000000000003</v>
      </c>
      <c r="K300" s="355">
        <f t="shared" si="164"/>
        <v>0.97468299999999997</v>
      </c>
      <c r="L300" s="356">
        <v>1</v>
      </c>
      <c r="M300" s="325">
        <f t="shared" si="171"/>
        <v>0</v>
      </c>
      <c r="N300" s="348">
        <f t="shared" si="172"/>
        <v>4.3196000000000003</v>
      </c>
      <c r="O300" s="341">
        <f t="shared" si="173"/>
        <v>0</v>
      </c>
      <c r="P300" s="446"/>
      <c r="Q300" s="446"/>
    </row>
    <row r="301" spans="1:17" x14ac:dyDescent="0.25">
      <c r="A301" s="476"/>
      <c r="B301" s="269" t="s">
        <v>75</v>
      </c>
      <c r="C301" s="266">
        <v>2.6311</v>
      </c>
      <c r="D301" s="57"/>
      <c r="E301" s="32"/>
      <c r="F301" s="267">
        <v>1.7549999999999999</v>
      </c>
      <c r="G301" s="240"/>
      <c r="H301" s="190"/>
      <c r="I301" s="268"/>
      <c r="J301" s="24">
        <f t="shared" si="163"/>
        <v>4.3860999999999999</v>
      </c>
      <c r="K301" s="355">
        <f t="shared" si="164"/>
        <v>0.98968820000000002</v>
      </c>
      <c r="L301" s="356">
        <v>1</v>
      </c>
      <c r="M301" s="325">
        <f t="shared" si="171"/>
        <v>0</v>
      </c>
      <c r="N301" s="348">
        <f t="shared" si="172"/>
        <v>4.3860999999999999</v>
      </c>
      <c r="O301" s="341">
        <f t="shared" si="173"/>
        <v>0</v>
      </c>
      <c r="P301" s="446"/>
      <c r="Q301" s="446"/>
    </row>
    <row r="302" spans="1:17" x14ac:dyDescent="0.25">
      <c r="A302" s="476"/>
      <c r="B302" s="269" t="s">
        <v>56</v>
      </c>
      <c r="C302" s="266">
        <v>2.4300999999999999</v>
      </c>
      <c r="D302" s="57"/>
      <c r="E302" s="32"/>
      <c r="F302" s="267">
        <v>1.6209</v>
      </c>
      <c r="G302" s="240"/>
      <c r="H302" s="190"/>
      <c r="I302" s="268"/>
      <c r="J302" s="24">
        <f t="shared" si="163"/>
        <v>4.0510000000000002</v>
      </c>
      <c r="K302" s="355">
        <f t="shared" si="164"/>
        <v>0.91407550000000004</v>
      </c>
      <c r="L302" s="356">
        <v>1</v>
      </c>
      <c r="M302" s="325">
        <f t="shared" si="171"/>
        <v>0</v>
      </c>
      <c r="N302" s="340">
        <f t="shared" si="172"/>
        <v>4.0509998008999997</v>
      </c>
      <c r="O302" s="341">
        <f t="shared" si="173"/>
        <v>0</v>
      </c>
      <c r="P302" s="446"/>
      <c r="Q302" s="446"/>
    </row>
    <row r="303" spans="1:17" ht="15.75" thickBot="1" x14ac:dyDescent="0.3">
      <c r="A303" s="476"/>
      <c r="B303" s="270" t="s">
        <v>57</v>
      </c>
      <c r="C303" s="271">
        <v>2.6126999999999998</v>
      </c>
      <c r="D303" s="243"/>
      <c r="E303" s="245"/>
      <c r="F303" s="267">
        <v>1.7425999999999999</v>
      </c>
      <c r="G303" s="240"/>
      <c r="H303" s="236"/>
      <c r="I303" s="272"/>
      <c r="J303" s="24">
        <f t="shared" si="163"/>
        <v>4.3552999999999997</v>
      </c>
      <c r="K303" s="357">
        <f t="shared" si="164"/>
        <v>0.98273840000000001</v>
      </c>
      <c r="L303" s="358">
        <v>1</v>
      </c>
      <c r="M303" s="325">
        <f t="shared" si="171"/>
        <v>0</v>
      </c>
      <c r="N303" s="340">
        <f t="shared" si="172"/>
        <v>4.3553000411199996</v>
      </c>
      <c r="O303" s="341">
        <f t="shared" si="173"/>
        <v>0</v>
      </c>
      <c r="P303" s="446"/>
      <c r="Q303" s="446"/>
    </row>
    <row r="304" spans="1:17" ht="28.5" customHeight="1" thickBot="1" x14ac:dyDescent="0.3">
      <c r="A304" s="476"/>
      <c r="B304" s="447" t="s">
        <v>85</v>
      </c>
      <c r="C304" s="448"/>
      <c r="D304" s="448"/>
      <c r="E304" s="448"/>
      <c r="F304" s="448"/>
      <c r="G304" s="448"/>
      <c r="H304" s="448"/>
      <c r="I304" s="448"/>
      <c r="J304" s="448"/>
      <c r="K304" s="414"/>
      <c r="L304" s="415"/>
      <c r="M304" s="342"/>
      <c r="N304" s="340"/>
      <c r="O304" s="340"/>
      <c r="P304" s="446"/>
      <c r="Q304" s="446"/>
    </row>
    <row r="305" spans="1:17" ht="18.75" customHeight="1" thickBot="1" x14ac:dyDescent="0.3">
      <c r="A305" s="476"/>
      <c r="B305" s="142" t="s">
        <v>49</v>
      </c>
      <c r="C305" s="97">
        <v>2.8763999999999998</v>
      </c>
      <c r="D305" s="98">
        <v>0</v>
      </c>
      <c r="E305" s="99">
        <v>0</v>
      </c>
      <c r="F305" s="97">
        <v>1.9185000000000001</v>
      </c>
      <c r="G305" s="98">
        <v>0</v>
      </c>
      <c r="H305" s="98">
        <v>0</v>
      </c>
      <c r="I305" s="99">
        <v>0</v>
      </c>
      <c r="J305" s="275">
        <f>SUM(C305:I305)</f>
        <v>4.7949000000000002</v>
      </c>
      <c r="K305" s="349"/>
      <c r="L305" s="350"/>
      <c r="M305" s="342"/>
      <c r="N305" s="340"/>
      <c r="O305" s="340"/>
      <c r="P305" s="445"/>
      <c r="Q305" s="446"/>
    </row>
    <row r="306" spans="1:17" ht="22.5" x14ac:dyDescent="0.25">
      <c r="A306" s="476"/>
      <c r="B306" s="276" t="s">
        <v>69</v>
      </c>
      <c r="C306" s="277">
        <v>2.1573000000000002</v>
      </c>
      <c r="D306" s="278"/>
      <c r="E306" s="279"/>
      <c r="F306" s="280">
        <v>1.4389000000000001</v>
      </c>
      <c r="G306" s="278"/>
      <c r="H306" s="263"/>
      <c r="I306" s="264"/>
      <c r="J306" s="310">
        <f t="shared" ref="J306:J326" si="174">SUM(C306:I306)</f>
        <v>3.5962000000000001</v>
      </c>
      <c r="K306" s="366">
        <f>(C306+F306)/($C$305+$F$305)</f>
        <v>0.75000520000000004</v>
      </c>
      <c r="L306" s="367">
        <v>1</v>
      </c>
      <c r="M306" s="325">
        <f t="shared" ref="M306" si="175">(H306+I306)/($H$259+$I$259)</f>
        <v>0</v>
      </c>
      <c r="N306" s="340">
        <f>$J$305*K306*L306</f>
        <v>3.5961999334799999</v>
      </c>
      <c r="O306" s="341">
        <f t="shared" ref="O306" si="176">J306-N306</f>
        <v>0</v>
      </c>
      <c r="P306" s="446"/>
      <c r="Q306" s="446"/>
    </row>
    <row r="307" spans="1:17" x14ac:dyDescent="0.25">
      <c r="A307" s="476"/>
      <c r="B307" s="265" t="s">
        <v>70</v>
      </c>
      <c r="C307" s="266">
        <v>2.8811</v>
      </c>
      <c r="D307" s="57"/>
      <c r="E307" s="32"/>
      <c r="F307" s="267">
        <v>1.9217</v>
      </c>
      <c r="G307" s="240"/>
      <c r="H307" s="190"/>
      <c r="I307" s="268"/>
      <c r="J307" s="24">
        <f t="shared" si="174"/>
        <v>4.8028000000000004</v>
      </c>
      <c r="K307" s="353">
        <f t="shared" ref="K307:K326" si="177">(C307+F307)/($C$305+$F$305)</f>
        <v>1.0016476000000001</v>
      </c>
      <c r="L307" s="354">
        <v>1</v>
      </c>
      <c r="M307" s="325">
        <f t="shared" ref="M307:M326" si="178">(H307+I307)/($H$259+$I$259)</f>
        <v>0</v>
      </c>
      <c r="N307" s="340">
        <f t="shared" ref="N307:N326" si="179">$J$305*K307*L307</f>
        <v>4.8028000772399997</v>
      </c>
      <c r="O307" s="341">
        <f t="shared" ref="O307:O326" si="180">J307-N307</f>
        <v>0</v>
      </c>
      <c r="P307" s="446"/>
      <c r="Q307" s="446"/>
    </row>
    <row r="308" spans="1:17" x14ac:dyDescent="0.25">
      <c r="A308" s="476"/>
      <c r="B308" s="269" t="s">
        <v>38</v>
      </c>
      <c r="C308" s="266">
        <v>2.6137000000000001</v>
      </c>
      <c r="D308" s="57"/>
      <c r="E308" s="32"/>
      <c r="F308" s="267">
        <v>1.7434000000000001</v>
      </c>
      <c r="G308" s="240"/>
      <c r="H308" s="190"/>
      <c r="I308" s="268"/>
      <c r="J308" s="24">
        <f t="shared" si="174"/>
        <v>4.3571</v>
      </c>
      <c r="K308" s="353">
        <f t="shared" si="177"/>
        <v>0.90869469999999997</v>
      </c>
      <c r="L308" s="354">
        <v>1</v>
      </c>
      <c r="M308" s="325">
        <f t="shared" si="178"/>
        <v>0</v>
      </c>
      <c r="N308" s="340">
        <f t="shared" si="179"/>
        <v>4.3571002170300002</v>
      </c>
      <c r="O308" s="341">
        <f t="shared" si="180"/>
        <v>0</v>
      </c>
      <c r="P308" s="446"/>
      <c r="Q308" s="446"/>
    </row>
    <row r="309" spans="1:17" x14ac:dyDescent="0.25">
      <c r="A309" s="476"/>
      <c r="B309" s="269" t="s">
        <v>71</v>
      </c>
      <c r="C309" s="266">
        <v>2.6636000000000002</v>
      </c>
      <c r="D309" s="57"/>
      <c r="E309" s="32"/>
      <c r="F309" s="267">
        <v>1.7766</v>
      </c>
      <c r="G309" s="240"/>
      <c r="H309" s="190"/>
      <c r="I309" s="268"/>
      <c r="J309" s="24">
        <f t="shared" si="174"/>
        <v>4.4401999999999999</v>
      </c>
      <c r="K309" s="353">
        <f t="shared" si="177"/>
        <v>0.9260256</v>
      </c>
      <c r="L309" s="354">
        <v>1</v>
      </c>
      <c r="M309" s="325">
        <f t="shared" si="178"/>
        <v>0</v>
      </c>
      <c r="N309" s="340">
        <f t="shared" si="179"/>
        <v>4.4402001494399999</v>
      </c>
      <c r="O309" s="341">
        <f t="shared" si="180"/>
        <v>0</v>
      </c>
      <c r="P309" s="446"/>
      <c r="Q309" s="446"/>
    </row>
    <row r="310" spans="1:17" x14ac:dyDescent="0.25">
      <c r="A310" s="476"/>
      <c r="B310" s="269" t="s">
        <v>72</v>
      </c>
      <c r="C310" s="266">
        <v>2.9235000000000002</v>
      </c>
      <c r="D310" s="57"/>
      <c r="E310" s="32"/>
      <c r="F310" s="267">
        <v>1.9499</v>
      </c>
      <c r="G310" s="240"/>
      <c r="H310" s="190"/>
      <c r="I310" s="268"/>
      <c r="J310" s="24">
        <f t="shared" si="174"/>
        <v>4.8734000000000002</v>
      </c>
      <c r="K310" s="353">
        <f t="shared" si="177"/>
        <v>1.0163716</v>
      </c>
      <c r="L310" s="354">
        <v>1</v>
      </c>
      <c r="M310" s="325">
        <f t="shared" si="178"/>
        <v>0</v>
      </c>
      <c r="N310" s="340">
        <f t="shared" si="179"/>
        <v>4.8734001848400004</v>
      </c>
      <c r="O310" s="341">
        <f t="shared" si="180"/>
        <v>0</v>
      </c>
    </row>
    <row r="311" spans="1:17" x14ac:dyDescent="0.25">
      <c r="A311" s="476"/>
      <c r="B311" s="269" t="s">
        <v>37</v>
      </c>
      <c r="C311" s="266">
        <v>2.8820999999999999</v>
      </c>
      <c r="D311" s="57"/>
      <c r="E311" s="32"/>
      <c r="F311" s="267">
        <v>1.9224000000000001</v>
      </c>
      <c r="G311" s="240"/>
      <c r="H311" s="190"/>
      <c r="I311" s="268"/>
      <c r="J311" s="24">
        <f t="shared" si="174"/>
        <v>4.8045</v>
      </c>
      <c r="K311" s="353">
        <f t="shared" si="177"/>
        <v>1.0020020999999999</v>
      </c>
      <c r="L311" s="354">
        <v>1</v>
      </c>
      <c r="M311" s="325">
        <f t="shared" si="178"/>
        <v>0</v>
      </c>
      <c r="N311" s="340">
        <f t="shared" si="179"/>
        <v>4.8044998692899998</v>
      </c>
      <c r="O311" s="341">
        <f t="shared" si="180"/>
        <v>0</v>
      </c>
    </row>
    <row r="312" spans="1:17" x14ac:dyDescent="0.25">
      <c r="A312" s="476"/>
      <c r="B312" s="269" t="s">
        <v>32</v>
      </c>
      <c r="C312" s="266">
        <v>2.8860000000000001</v>
      </c>
      <c r="D312" s="57"/>
      <c r="E312" s="32"/>
      <c r="F312" s="267">
        <v>1.9249000000000001</v>
      </c>
      <c r="G312" s="240"/>
      <c r="H312" s="190"/>
      <c r="I312" s="268"/>
      <c r="J312" s="24">
        <f t="shared" si="174"/>
        <v>4.8109000000000002</v>
      </c>
      <c r="K312" s="353">
        <f t="shared" si="177"/>
        <v>1.0033369000000001</v>
      </c>
      <c r="L312" s="354">
        <v>1</v>
      </c>
      <c r="M312" s="325">
        <f t="shared" si="178"/>
        <v>0</v>
      </c>
      <c r="N312" s="340">
        <f t="shared" si="179"/>
        <v>4.8109001018099997</v>
      </c>
      <c r="O312" s="341">
        <f t="shared" si="180"/>
        <v>0</v>
      </c>
    </row>
    <row r="313" spans="1:17" ht="17.25" customHeight="1" x14ac:dyDescent="0.25">
      <c r="A313" s="476"/>
      <c r="B313" s="269" t="s">
        <v>73</v>
      </c>
      <c r="C313" s="266">
        <v>2.9142000000000001</v>
      </c>
      <c r="D313" s="57"/>
      <c r="E313" s="32"/>
      <c r="F313" s="267">
        <v>1.9437</v>
      </c>
      <c r="G313" s="240"/>
      <c r="H313" s="190"/>
      <c r="I313" s="268"/>
      <c r="J313" s="24">
        <f t="shared" si="174"/>
        <v>4.8578999999999999</v>
      </c>
      <c r="K313" s="353">
        <f t="shared" si="177"/>
        <v>1.013139</v>
      </c>
      <c r="L313" s="354">
        <v>1</v>
      </c>
      <c r="M313" s="325">
        <f t="shared" si="178"/>
        <v>0</v>
      </c>
      <c r="N313" s="340">
        <f t="shared" si="179"/>
        <v>4.8579001910999997</v>
      </c>
      <c r="O313" s="341">
        <f t="shared" si="180"/>
        <v>0</v>
      </c>
    </row>
    <row r="314" spans="1:17" ht="17.25" customHeight="1" x14ac:dyDescent="0.25">
      <c r="A314" s="476"/>
      <c r="B314" s="269" t="s">
        <v>52</v>
      </c>
      <c r="C314" s="266">
        <v>2.8292000000000002</v>
      </c>
      <c r="D314" s="57"/>
      <c r="E314" s="32"/>
      <c r="F314" s="267">
        <v>1.887</v>
      </c>
      <c r="G314" s="240"/>
      <c r="H314" s="190"/>
      <c r="I314" s="268"/>
      <c r="J314" s="24">
        <f t="shared" si="174"/>
        <v>4.7161999999999997</v>
      </c>
      <c r="K314" s="353">
        <f t="shared" si="177"/>
        <v>0.98358670000000004</v>
      </c>
      <c r="L314" s="354">
        <v>1</v>
      </c>
      <c r="M314" s="325">
        <f t="shared" si="178"/>
        <v>0</v>
      </c>
      <c r="N314" s="340">
        <f t="shared" si="179"/>
        <v>4.7161998678300003</v>
      </c>
      <c r="O314" s="341">
        <f t="shared" si="180"/>
        <v>0</v>
      </c>
    </row>
    <row r="315" spans="1:17" x14ac:dyDescent="0.25">
      <c r="A315" s="476"/>
      <c r="B315" s="269" t="s">
        <v>33</v>
      </c>
      <c r="C315" s="266">
        <v>2.9235000000000002</v>
      </c>
      <c r="D315" s="57"/>
      <c r="E315" s="32"/>
      <c r="F315" s="267">
        <v>1.9499</v>
      </c>
      <c r="G315" s="240"/>
      <c r="H315" s="190"/>
      <c r="I315" s="268"/>
      <c r="J315" s="24">
        <f t="shared" si="174"/>
        <v>4.8734000000000002</v>
      </c>
      <c r="K315" s="353">
        <f t="shared" si="177"/>
        <v>1.0163716</v>
      </c>
      <c r="L315" s="354">
        <v>1</v>
      </c>
      <c r="M315" s="325">
        <f t="shared" si="178"/>
        <v>0</v>
      </c>
      <c r="N315" s="340">
        <f t="shared" si="179"/>
        <v>4.8734001848400004</v>
      </c>
      <c r="O315" s="341">
        <f t="shared" si="180"/>
        <v>0</v>
      </c>
    </row>
    <row r="316" spans="1:17" x14ac:dyDescent="0.25">
      <c r="A316" s="476"/>
      <c r="B316" s="269" t="s">
        <v>53</v>
      </c>
      <c r="C316" s="266">
        <v>2.8595999999999999</v>
      </c>
      <c r="D316" s="57"/>
      <c r="E316" s="32"/>
      <c r="F316" s="267">
        <v>1.9073</v>
      </c>
      <c r="G316" s="240"/>
      <c r="H316" s="190"/>
      <c r="I316" s="268"/>
      <c r="J316" s="24">
        <f t="shared" si="174"/>
        <v>4.7668999999999997</v>
      </c>
      <c r="K316" s="353">
        <f t="shared" si="177"/>
        <v>0.9941605</v>
      </c>
      <c r="L316" s="354">
        <v>1</v>
      </c>
      <c r="M316" s="325">
        <f t="shared" si="178"/>
        <v>0</v>
      </c>
      <c r="N316" s="340">
        <f t="shared" si="179"/>
        <v>4.7669001814499996</v>
      </c>
      <c r="O316" s="341">
        <f t="shared" si="180"/>
        <v>0</v>
      </c>
    </row>
    <row r="317" spans="1:17" x14ac:dyDescent="0.25">
      <c r="A317" s="476"/>
      <c r="B317" s="269" t="s">
        <v>34</v>
      </c>
      <c r="C317" s="266">
        <v>2.86</v>
      </c>
      <c r="D317" s="57"/>
      <c r="E317" s="32"/>
      <c r="F317" s="267">
        <v>1.9077</v>
      </c>
      <c r="G317" s="240"/>
      <c r="H317" s="190"/>
      <c r="I317" s="268"/>
      <c r="J317" s="24">
        <f t="shared" si="174"/>
        <v>4.7676999999999996</v>
      </c>
      <c r="K317" s="353">
        <f t="shared" si="177"/>
        <v>0.99432730000000003</v>
      </c>
      <c r="L317" s="354">
        <v>1</v>
      </c>
      <c r="M317" s="325">
        <f t="shared" si="178"/>
        <v>0</v>
      </c>
      <c r="N317" s="340">
        <f t="shared" si="179"/>
        <v>4.7676999707699999</v>
      </c>
      <c r="O317" s="341">
        <f t="shared" si="180"/>
        <v>0</v>
      </c>
    </row>
    <row r="318" spans="1:17" ht="18.75" customHeight="1" x14ac:dyDescent="0.25">
      <c r="A318" s="476"/>
      <c r="B318" s="269" t="s">
        <v>35</v>
      </c>
      <c r="C318" s="266">
        <v>2.7378999999999998</v>
      </c>
      <c r="D318" s="57"/>
      <c r="E318" s="32"/>
      <c r="F318" s="267">
        <v>1.8261000000000001</v>
      </c>
      <c r="G318" s="240"/>
      <c r="H318" s="190"/>
      <c r="I318" s="268"/>
      <c r="J318" s="24">
        <f t="shared" si="174"/>
        <v>4.5640000000000001</v>
      </c>
      <c r="K318" s="353">
        <f t="shared" si="177"/>
        <v>0.95184469999999999</v>
      </c>
      <c r="L318" s="354">
        <v>1</v>
      </c>
      <c r="M318" s="325">
        <f t="shared" si="178"/>
        <v>0</v>
      </c>
      <c r="N318" s="340">
        <f t="shared" si="179"/>
        <v>4.5640001520300002</v>
      </c>
      <c r="O318" s="341">
        <f t="shared" si="180"/>
        <v>0</v>
      </c>
    </row>
    <row r="319" spans="1:17" x14ac:dyDescent="0.25">
      <c r="A319" s="476"/>
      <c r="B319" s="269" t="s">
        <v>29</v>
      </c>
      <c r="C319" s="266">
        <v>2.8946000000000001</v>
      </c>
      <c r="D319" s="57"/>
      <c r="E319" s="32"/>
      <c r="F319" s="267">
        <v>1.9306000000000001</v>
      </c>
      <c r="G319" s="240"/>
      <c r="H319" s="190"/>
      <c r="I319" s="268"/>
      <c r="J319" s="24">
        <f t="shared" si="174"/>
        <v>4.8251999999999997</v>
      </c>
      <c r="K319" s="353">
        <f t="shared" si="177"/>
        <v>1.0063192000000001</v>
      </c>
      <c r="L319" s="354">
        <v>1</v>
      </c>
      <c r="M319" s="325">
        <f t="shared" si="178"/>
        <v>0</v>
      </c>
      <c r="N319" s="340">
        <f t="shared" si="179"/>
        <v>4.8251999320800003</v>
      </c>
      <c r="O319" s="341">
        <f t="shared" si="180"/>
        <v>0</v>
      </c>
    </row>
    <row r="320" spans="1:17" x14ac:dyDescent="0.25">
      <c r="A320" s="476"/>
      <c r="B320" s="269" t="s">
        <v>96</v>
      </c>
      <c r="C320" s="266">
        <v>2.9235000000000002</v>
      </c>
      <c r="D320" s="57"/>
      <c r="E320" s="32"/>
      <c r="F320" s="267">
        <v>1.9499</v>
      </c>
      <c r="G320" s="240"/>
      <c r="H320" s="190"/>
      <c r="I320" s="268"/>
      <c r="J320" s="24">
        <f t="shared" si="174"/>
        <v>4.8734000000000002</v>
      </c>
      <c r="K320" s="353">
        <f t="shared" si="177"/>
        <v>1.0163716</v>
      </c>
      <c r="L320" s="354">
        <v>1</v>
      </c>
      <c r="M320" s="325">
        <f t="shared" si="178"/>
        <v>0</v>
      </c>
      <c r="N320" s="340">
        <f t="shared" si="179"/>
        <v>4.8734001848400004</v>
      </c>
      <c r="O320" s="341">
        <f t="shared" si="180"/>
        <v>0</v>
      </c>
    </row>
    <row r="321" spans="1:16" x14ac:dyDescent="0.25">
      <c r="A321" s="476"/>
      <c r="B321" s="269" t="s">
        <v>30</v>
      </c>
      <c r="C321" s="266">
        <v>2.9015</v>
      </c>
      <c r="D321" s="57"/>
      <c r="E321" s="32"/>
      <c r="F321" s="267">
        <v>1.9353</v>
      </c>
      <c r="G321" s="240"/>
      <c r="H321" s="190"/>
      <c r="I321" s="268"/>
      <c r="J321" s="24">
        <f t="shared" si="174"/>
        <v>4.8368000000000002</v>
      </c>
      <c r="K321" s="353">
        <f t="shared" si="177"/>
        <v>1.0087385</v>
      </c>
      <c r="L321" s="354">
        <v>1</v>
      </c>
      <c r="M321" s="325">
        <f t="shared" si="178"/>
        <v>0</v>
      </c>
      <c r="N321" s="340">
        <f t="shared" si="179"/>
        <v>4.83680023365</v>
      </c>
      <c r="O321" s="341">
        <f t="shared" si="180"/>
        <v>0</v>
      </c>
    </row>
    <row r="322" spans="1:16" ht="22.5" customHeight="1" x14ac:dyDescent="0.25">
      <c r="A322" s="476"/>
      <c r="B322" s="269" t="s">
        <v>74</v>
      </c>
      <c r="C322" s="266">
        <v>2.5762999999999998</v>
      </c>
      <c r="D322" s="57"/>
      <c r="E322" s="32"/>
      <c r="F322" s="267">
        <v>1.7182999999999999</v>
      </c>
      <c r="G322" s="240"/>
      <c r="H322" s="190"/>
      <c r="I322" s="268"/>
      <c r="J322" s="24">
        <f t="shared" si="174"/>
        <v>4.2946</v>
      </c>
      <c r="K322" s="353">
        <f t="shared" si="177"/>
        <v>0.89566000000000001</v>
      </c>
      <c r="L322" s="354">
        <v>1</v>
      </c>
      <c r="M322" s="325">
        <f t="shared" si="178"/>
        <v>0</v>
      </c>
      <c r="N322" s="340">
        <f t="shared" si="179"/>
        <v>4.2946001340000004</v>
      </c>
      <c r="O322" s="341">
        <f t="shared" si="180"/>
        <v>0</v>
      </c>
    </row>
    <row r="323" spans="1:16" ht="18" customHeight="1" x14ac:dyDescent="0.25">
      <c r="A323" s="476"/>
      <c r="B323" s="269" t="s">
        <v>55</v>
      </c>
      <c r="C323" s="266">
        <v>2.9235000000000002</v>
      </c>
      <c r="D323" s="57"/>
      <c r="E323" s="32"/>
      <c r="F323" s="267">
        <v>1.9499</v>
      </c>
      <c r="G323" s="240"/>
      <c r="H323" s="190"/>
      <c r="I323" s="268"/>
      <c r="J323" s="24">
        <f t="shared" si="174"/>
        <v>4.8734000000000002</v>
      </c>
      <c r="K323" s="353">
        <f t="shared" si="177"/>
        <v>1.0163716</v>
      </c>
      <c r="L323" s="354">
        <v>1</v>
      </c>
      <c r="M323" s="325">
        <f t="shared" si="178"/>
        <v>0</v>
      </c>
      <c r="N323" s="340">
        <f t="shared" si="179"/>
        <v>4.8734001848400004</v>
      </c>
      <c r="O323" s="341">
        <f t="shared" si="180"/>
        <v>0</v>
      </c>
    </row>
    <row r="324" spans="1:16" x14ac:dyDescent="0.25">
      <c r="A324" s="476"/>
      <c r="B324" s="269" t="s">
        <v>75</v>
      </c>
      <c r="C324" s="266">
        <v>2.9235000000000002</v>
      </c>
      <c r="D324" s="57"/>
      <c r="E324" s="32"/>
      <c r="F324" s="267">
        <v>1.9499</v>
      </c>
      <c r="G324" s="240"/>
      <c r="H324" s="190"/>
      <c r="I324" s="268"/>
      <c r="J324" s="24">
        <f t="shared" si="174"/>
        <v>4.8734000000000002</v>
      </c>
      <c r="K324" s="353">
        <f t="shared" si="177"/>
        <v>1.0163716</v>
      </c>
      <c r="L324" s="354">
        <v>1</v>
      </c>
      <c r="M324" s="325">
        <f t="shared" si="178"/>
        <v>0</v>
      </c>
      <c r="N324" s="340">
        <f t="shared" si="179"/>
        <v>4.8734001848400004</v>
      </c>
      <c r="O324" s="341">
        <f t="shared" si="180"/>
        <v>0</v>
      </c>
    </row>
    <row r="325" spans="1:16" x14ac:dyDescent="0.25">
      <c r="A325" s="476"/>
      <c r="B325" s="269" t="s">
        <v>56</v>
      </c>
      <c r="C325" s="266">
        <v>2.7648999999999999</v>
      </c>
      <c r="D325" s="57"/>
      <c r="E325" s="32"/>
      <c r="F325" s="267">
        <v>1.8441000000000001</v>
      </c>
      <c r="G325" s="240"/>
      <c r="H325" s="190"/>
      <c r="I325" s="268"/>
      <c r="J325" s="24">
        <f t="shared" si="174"/>
        <v>4.609</v>
      </c>
      <c r="K325" s="353">
        <f t="shared" si="177"/>
        <v>0.96122960000000002</v>
      </c>
      <c r="L325" s="354">
        <v>1</v>
      </c>
      <c r="M325" s="325">
        <f t="shared" si="178"/>
        <v>0</v>
      </c>
      <c r="N325" s="340">
        <f t="shared" si="179"/>
        <v>4.6089998090400002</v>
      </c>
      <c r="O325" s="341">
        <f t="shared" si="180"/>
        <v>0</v>
      </c>
    </row>
    <row r="326" spans="1:16" ht="15.75" thickBot="1" x14ac:dyDescent="0.3">
      <c r="A326" s="476"/>
      <c r="B326" s="270" t="s">
        <v>57</v>
      </c>
      <c r="C326" s="271">
        <v>2.9235000000000002</v>
      </c>
      <c r="D326" s="243"/>
      <c r="E326" s="245"/>
      <c r="F326" s="281">
        <v>1.9499</v>
      </c>
      <c r="G326" s="282"/>
      <c r="H326" s="236"/>
      <c r="I326" s="272"/>
      <c r="J326" s="24">
        <f t="shared" si="174"/>
        <v>4.8734000000000002</v>
      </c>
      <c r="K326" s="394">
        <f t="shared" si="177"/>
        <v>1.0163716</v>
      </c>
      <c r="L326" s="395">
        <v>1</v>
      </c>
      <c r="M326" s="325">
        <f t="shared" si="178"/>
        <v>0</v>
      </c>
      <c r="N326" s="340">
        <f t="shared" si="179"/>
        <v>4.8734001848400004</v>
      </c>
      <c r="O326" s="341">
        <f t="shared" si="180"/>
        <v>0</v>
      </c>
    </row>
    <row r="327" spans="1:16" ht="31.5" customHeight="1" thickBot="1" x14ac:dyDescent="0.3">
      <c r="A327" s="476"/>
      <c r="B327" s="447" t="s">
        <v>86</v>
      </c>
      <c r="C327" s="448"/>
      <c r="D327" s="448"/>
      <c r="E327" s="448"/>
      <c r="F327" s="448"/>
      <c r="G327" s="448"/>
      <c r="H327" s="448"/>
      <c r="I327" s="448"/>
      <c r="J327" s="448"/>
      <c r="K327" s="362"/>
      <c r="L327" s="416"/>
      <c r="M327" s="342"/>
      <c r="N327" s="340"/>
      <c r="O327" s="340"/>
    </row>
    <row r="328" spans="1:16" ht="20.25" customHeight="1" thickBot="1" x14ac:dyDescent="0.3">
      <c r="A328" s="476"/>
      <c r="B328" s="142" t="s">
        <v>49</v>
      </c>
      <c r="C328" s="97">
        <v>4.1098999999999997</v>
      </c>
      <c r="D328" s="98">
        <v>0</v>
      </c>
      <c r="E328" s="99">
        <v>0</v>
      </c>
      <c r="F328" s="97">
        <v>2.7412999999999998</v>
      </c>
      <c r="G328" s="98">
        <v>0</v>
      </c>
      <c r="H328" s="98">
        <v>0</v>
      </c>
      <c r="I328" s="99">
        <v>0</v>
      </c>
      <c r="J328" s="275">
        <f>SUM(C328:I328)</f>
        <v>6.8512000000000004</v>
      </c>
      <c r="K328" s="351"/>
      <c r="L328" s="350"/>
      <c r="M328" s="342"/>
      <c r="N328" s="340"/>
      <c r="O328" s="340"/>
      <c r="P328" s="445"/>
    </row>
    <row r="329" spans="1:16" ht="26.25" customHeight="1" x14ac:dyDescent="0.25">
      <c r="A329" s="476"/>
      <c r="B329" s="283" t="s">
        <v>69</v>
      </c>
      <c r="C329" s="284">
        <v>3.4058000000000002</v>
      </c>
      <c r="D329" s="240"/>
      <c r="E329" s="60"/>
      <c r="F329" s="267">
        <v>2.2717000000000001</v>
      </c>
      <c r="G329" s="240"/>
      <c r="H329" s="285"/>
      <c r="I329" s="286"/>
      <c r="J329" s="24">
        <f t="shared" ref="J329:J349" si="181">SUM(C329:I329)</f>
        <v>5.6775000000000002</v>
      </c>
      <c r="K329" s="353">
        <f>(C329+F329)/($C$328+$F$328)</f>
        <v>0.8286869</v>
      </c>
      <c r="L329" s="354">
        <v>1</v>
      </c>
      <c r="M329" s="325">
        <f t="shared" ref="M329" si="182">(H329+I329)/($H$259+$I$259)</f>
        <v>0</v>
      </c>
      <c r="N329" s="340">
        <f>$J$328*K329*L329</f>
        <v>5.6774996892800003</v>
      </c>
      <c r="O329" s="341">
        <f t="shared" ref="O329" si="183">J329-N329</f>
        <v>0</v>
      </c>
    </row>
    <row r="330" spans="1:16" x14ac:dyDescent="0.25">
      <c r="A330" s="476"/>
      <c r="B330" s="265" t="s">
        <v>70</v>
      </c>
      <c r="C330" s="266">
        <v>4.5502000000000002</v>
      </c>
      <c r="D330" s="57"/>
      <c r="E330" s="32"/>
      <c r="F330" s="267">
        <v>3.0350000000000001</v>
      </c>
      <c r="G330" s="240"/>
      <c r="H330" s="190"/>
      <c r="I330" s="268"/>
      <c r="J330" s="24">
        <f t="shared" si="181"/>
        <v>7.5852000000000004</v>
      </c>
      <c r="K330" s="353">
        <f t="shared" ref="K330:K349" si="184">(C330+F330)/($C$328+$F$328)</f>
        <v>1.1071344999999999</v>
      </c>
      <c r="L330" s="354">
        <v>1</v>
      </c>
      <c r="M330" s="325">
        <f t="shared" ref="M330:M349" si="185">(H330+I330)/($H$259+$I$259)</f>
        <v>0</v>
      </c>
      <c r="N330" s="340">
        <f t="shared" ref="N330:N349" si="186">$J$328*K330*L330</f>
        <v>7.5851998863999999</v>
      </c>
      <c r="O330" s="341">
        <f t="shared" ref="O330:O349" si="187">J330-N330</f>
        <v>0</v>
      </c>
    </row>
    <row r="331" spans="1:16" x14ac:dyDescent="0.25">
      <c r="A331" s="476"/>
      <c r="B331" s="269" t="s">
        <v>38</v>
      </c>
      <c r="C331" s="266">
        <v>3.9771000000000001</v>
      </c>
      <c r="D331" s="57"/>
      <c r="E331" s="32"/>
      <c r="F331" s="267">
        <v>2.6528</v>
      </c>
      <c r="G331" s="240"/>
      <c r="H331" s="190"/>
      <c r="I331" s="268"/>
      <c r="J331" s="24">
        <f t="shared" si="181"/>
        <v>6.6299000000000001</v>
      </c>
      <c r="K331" s="353">
        <f t="shared" si="184"/>
        <v>0.96769910000000003</v>
      </c>
      <c r="L331" s="354">
        <v>1</v>
      </c>
      <c r="M331" s="325">
        <f t="shared" si="185"/>
        <v>0</v>
      </c>
      <c r="N331" s="340">
        <f t="shared" si="186"/>
        <v>6.62990007392</v>
      </c>
      <c r="O331" s="341">
        <f t="shared" si="187"/>
        <v>0</v>
      </c>
    </row>
    <row r="332" spans="1:16" ht="18" customHeight="1" x14ac:dyDescent="0.25">
      <c r="A332" s="476"/>
      <c r="B332" s="248" t="s">
        <v>71</v>
      </c>
      <c r="C332" s="287">
        <v>3.0823999999999998</v>
      </c>
      <c r="D332" s="252"/>
      <c r="E332" s="253"/>
      <c r="F332" s="262">
        <v>2.056</v>
      </c>
      <c r="G332" s="250"/>
      <c r="H332" s="195"/>
      <c r="I332" s="288"/>
      <c r="J332" s="310">
        <f t="shared" si="181"/>
        <v>5.1383999999999999</v>
      </c>
      <c r="K332" s="353">
        <f t="shared" si="184"/>
        <v>0.75</v>
      </c>
      <c r="L332" s="354">
        <v>1</v>
      </c>
      <c r="M332" s="325">
        <f t="shared" si="185"/>
        <v>0</v>
      </c>
      <c r="N332" s="340">
        <f t="shared" si="186"/>
        <v>5.1383999999999999</v>
      </c>
      <c r="O332" s="341">
        <f t="shared" si="187"/>
        <v>0</v>
      </c>
    </row>
    <row r="333" spans="1:16" x14ac:dyDescent="0.25">
      <c r="A333" s="476"/>
      <c r="B333" s="269" t="s">
        <v>72</v>
      </c>
      <c r="C333" s="266">
        <v>4.6237000000000004</v>
      </c>
      <c r="D333" s="57"/>
      <c r="E333" s="32"/>
      <c r="F333" s="267">
        <v>3.0838999999999999</v>
      </c>
      <c r="G333" s="240"/>
      <c r="H333" s="190"/>
      <c r="I333" s="268"/>
      <c r="J333" s="24">
        <f t="shared" si="181"/>
        <v>7.7076000000000002</v>
      </c>
      <c r="K333" s="353">
        <f t="shared" si="184"/>
        <v>1.125</v>
      </c>
      <c r="L333" s="354">
        <v>1</v>
      </c>
      <c r="M333" s="325">
        <f t="shared" si="185"/>
        <v>0</v>
      </c>
      <c r="N333" s="340">
        <f t="shared" si="186"/>
        <v>7.7076000000000002</v>
      </c>
      <c r="O333" s="341">
        <f t="shared" si="187"/>
        <v>0</v>
      </c>
    </row>
    <row r="334" spans="1:16" x14ac:dyDescent="0.25">
      <c r="A334" s="476"/>
      <c r="B334" s="269" t="s">
        <v>37</v>
      </c>
      <c r="C334" s="266">
        <v>4.6237000000000004</v>
      </c>
      <c r="D334" s="57"/>
      <c r="E334" s="32"/>
      <c r="F334" s="267">
        <v>3.0838999999999999</v>
      </c>
      <c r="G334" s="240"/>
      <c r="H334" s="190"/>
      <c r="I334" s="268"/>
      <c r="J334" s="24">
        <f t="shared" si="181"/>
        <v>7.7076000000000002</v>
      </c>
      <c r="K334" s="353">
        <f t="shared" si="184"/>
        <v>1.125</v>
      </c>
      <c r="L334" s="354">
        <v>1</v>
      </c>
      <c r="M334" s="325">
        <f t="shared" si="185"/>
        <v>0</v>
      </c>
      <c r="N334" s="340">
        <f t="shared" si="186"/>
        <v>7.7076000000000002</v>
      </c>
      <c r="O334" s="341">
        <f t="shared" si="187"/>
        <v>0</v>
      </c>
    </row>
    <row r="335" spans="1:16" x14ac:dyDescent="0.25">
      <c r="A335" s="476"/>
      <c r="B335" s="269" t="s">
        <v>32</v>
      </c>
      <c r="C335" s="266">
        <v>4.4034000000000004</v>
      </c>
      <c r="D335" s="57"/>
      <c r="E335" s="32"/>
      <c r="F335" s="267">
        <v>2.9371</v>
      </c>
      <c r="G335" s="240"/>
      <c r="H335" s="190"/>
      <c r="I335" s="268"/>
      <c r="J335" s="24">
        <f t="shared" si="181"/>
        <v>7.3404999999999996</v>
      </c>
      <c r="K335" s="353">
        <f t="shared" si="184"/>
        <v>1.0714181</v>
      </c>
      <c r="L335" s="354">
        <v>1</v>
      </c>
      <c r="M335" s="325">
        <f t="shared" si="185"/>
        <v>0</v>
      </c>
      <c r="N335" s="340">
        <f t="shared" si="186"/>
        <v>7.3404996867200003</v>
      </c>
      <c r="O335" s="341">
        <f t="shared" si="187"/>
        <v>0</v>
      </c>
    </row>
    <row r="336" spans="1:16" ht="17.25" customHeight="1" x14ac:dyDescent="0.25">
      <c r="A336" s="476"/>
      <c r="B336" s="269" t="s">
        <v>73</v>
      </c>
      <c r="C336" s="266">
        <v>4.5160999999999998</v>
      </c>
      <c r="D336" s="57"/>
      <c r="E336" s="32"/>
      <c r="F336" s="267">
        <v>3.0122</v>
      </c>
      <c r="G336" s="240"/>
      <c r="H336" s="190"/>
      <c r="I336" s="268"/>
      <c r="J336" s="24">
        <f t="shared" si="181"/>
        <v>7.5282999999999998</v>
      </c>
      <c r="K336" s="353">
        <f t="shared" si="184"/>
        <v>1.0988294000000001</v>
      </c>
      <c r="L336" s="354">
        <v>1</v>
      </c>
      <c r="M336" s="325">
        <f t="shared" si="185"/>
        <v>0</v>
      </c>
      <c r="N336" s="340">
        <f t="shared" si="186"/>
        <v>7.5282999852800003</v>
      </c>
      <c r="O336" s="341">
        <f t="shared" si="187"/>
        <v>0</v>
      </c>
    </row>
    <row r="337" spans="1:16" ht="18" customHeight="1" x14ac:dyDescent="0.25">
      <c r="A337" s="476"/>
      <c r="B337" s="269" t="s">
        <v>52</v>
      </c>
      <c r="C337" s="266">
        <v>4.5209000000000001</v>
      </c>
      <c r="D337" s="57"/>
      <c r="E337" s="32"/>
      <c r="F337" s="267">
        <v>3.0154000000000001</v>
      </c>
      <c r="G337" s="240"/>
      <c r="H337" s="190"/>
      <c r="I337" s="268"/>
      <c r="J337" s="24">
        <f t="shared" si="181"/>
        <v>7.5362999999999998</v>
      </c>
      <c r="K337" s="353">
        <f t="shared" si="184"/>
        <v>1.0999970999999999</v>
      </c>
      <c r="L337" s="354">
        <v>1</v>
      </c>
      <c r="M337" s="325">
        <f t="shared" si="185"/>
        <v>0</v>
      </c>
      <c r="N337" s="340">
        <f t="shared" si="186"/>
        <v>7.53630013152</v>
      </c>
      <c r="O337" s="341">
        <f t="shared" si="187"/>
        <v>0</v>
      </c>
    </row>
    <row r="338" spans="1:16" x14ac:dyDescent="0.25">
      <c r="A338" s="476"/>
      <c r="B338" s="269" t="s">
        <v>33</v>
      </c>
      <c r="C338" s="266">
        <v>4.6237000000000004</v>
      </c>
      <c r="D338" s="57"/>
      <c r="E338" s="32"/>
      <c r="F338" s="267">
        <v>3.0838999999999999</v>
      </c>
      <c r="G338" s="240"/>
      <c r="H338" s="190"/>
      <c r="I338" s="268"/>
      <c r="J338" s="24">
        <f t="shared" si="181"/>
        <v>7.7076000000000002</v>
      </c>
      <c r="K338" s="353">
        <f t="shared" si="184"/>
        <v>1.125</v>
      </c>
      <c r="L338" s="354">
        <v>1</v>
      </c>
      <c r="M338" s="325">
        <f t="shared" si="185"/>
        <v>0</v>
      </c>
      <c r="N338" s="340">
        <f t="shared" si="186"/>
        <v>7.7076000000000002</v>
      </c>
      <c r="O338" s="341">
        <f t="shared" si="187"/>
        <v>0</v>
      </c>
    </row>
    <row r="339" spans="1:16" x14ac:dyDescent="0.25">
      <c r="A339" s="476"/>
      <c r="B339" s="269" t="s">
        <v>53</v>
      </c>
      <c r="C339" s="266">
        <v>4.3803000000000001</v>
      </c>
      <c r="D339" s="57"/>
      <c r="E339" s="32"/>
      <c r="F339" s="267">
        <v>2.9216000000000002</v>
      </c>
      <c r="G339" s="240"/>
      <c r="H339" s="190"/>
      <c r="I339" s="268"/>
      <c r="J339" s="24">
        <f t="shared" si="181"/>
        <v>7.3018999999999998</v>
      </c>
      <c r="K339" s="353">
        <f t="shared" si="184"/>
        <v>1.0657840999999999</v>
      </c>
      <c r="L339" s="354">
        <v>1</v>
      </c>
      <c r="M339" s="325">
        <f t="shared" si="185"/>
        <v>0</v>
      </c>
      <c r="N339" s="340">
        <f t="shared" si="186"/>
        <v>7.3019000259200002</v>
      </c>
      <c r="O339" s="341">
        <f t="shared" si="187"/>
        <v>0</v>
      </c>
    </row>
    <row r="340" spans="1:16" x14ac:dyDescent="0.25">
      <c r="A340" s="476"/>
      <c r="B340" s="269" t="s">
        <v>34</v>
      </c>
      <c r="C340" s="266">
        <v>0</v>
      </c>
      <c r="D340" s="57"/>
      <c r="E340" s="32"/>
      <c r="F340" s="267">
        <v>0</v>
      </c>
      <c r="G340" s="240"/>
      <c r="H340" s="190"/>
      <c r="I340" s="268"/>
      <c r="J340" s="24">
        <f t="shared" si="181"/>
        <v>0</v>
      </c>
      <c r="K340" s="353">
        <f t="shared" si="184"/>
        <v>0</v>
      </c>
      <c r="L340" s="354">
        <v>1</v>
      </c>
      <c r="M340" s="325">
        <f t="shared" si="185"/>
        <v>0</v>
      </c>
      <c r="N340" s="340">
        <f t="shared" si="186"/>
        <v>0</v>
      </c>
      <c r="O340" s="341">
        <f t="shared" si="187"/>
        <v>0</v>
      </c>
    </row>
    <row r="341" spans="1:16" x14ac:dyDescent="0.25">
      <c r="A341" s="476"/>
      <c r="B341" s="269" t="s">
        <v>35</v>
      </c>
      <c r="C341" s="266">
        <v>0</v>
      </c>
      <c r="D341" s="57"/>
      <c r="E341" s="32"/>
      <c r="F341" s="267">
        <v>0</v>
      </c>
      <c r="G341" s="240"/>
      <c r="H341" s="190"/>
      <c r="I341" s="268"/>
      <c r="J341" s="24">
        <f t="shared" si="181"/>
        <v>0</v>
      </c>
      <c r="K341" s="353">
        <f t="shared" si="184"/>
        <v>0</v>
      </c>
      <c r="L341" s="354">
        <v>1</v>
      </c>
      <c r="M341" s="325">
        <f t="shared" si="185"/>
        <v>0</v>
      </c>
      <c r="N341" s="340">
        <f t="shared" si="186"/>
        <v>0</v>
      </c>
      <c r="O341" s="341">
        <f t="shared" si="187"/>
        <v>0</v>
      </c>
    </row>
    <row r="342" spans="1:16" x14ac:dyDescent="0.25">
      <c r="A342" s="476"/>
      <c r="B342" s="269" t="s">
        <v>29</v>
      </c>
      <c r="C342" s="266">
        <v>4.1833</v>
      </c>
      <c r="D342" s="57"/>
      <c r="E342" s="32"/>
      <c r="F342" s="267">
        <v>2.7902</v>
      </c>
      <c r="G342" s="240"/>
      <c r="H342" s="190"/>
      <c r="I342" s="268"/>
      <c r="J342" s="24">
        <f t="shared" si="181"/>
        <v>6.9734999999999996</v>
      </c>
      <c r="K342" s="353">
        <f t="shared" si="184"/>
        <v>1.0178509</v>
      </c>
      <c r="L342" s="354">
        <v>1</v>
      </c>
      <c r="M342" s="325">
        <f t="shared" si="185"/>
        <v>0</v>
      </c>
      <c r="N342" s="340">
        <f t="shared" si="186"/>
        <v>6.9735000860799996</v>
      </c>
      <c r="O342" s="341">
        <f t="shared" si="187"/>
        <v>0</v>
      </c>
    </row>
    <row r="343" spans="1:16" x14ac:dyDescent="0.25">
      <c r="A343" s="476"/>
      <c r="B343" s="269" t="s">
        <v>96</v>
      </c>
      <c r="C343" s="266">
        <v>0</v>
      </c>
      <c r="D343" s="57"/>
      <c r="E343" s="32"/>
      <c r="F343" s="267">
        <v>0</v>
      </c>
      <c r="G343" s="240"/>
      <c r="H343" s="190"/>
      <c r="I343" s="268"/>
      <c r="J343" s="24">
        <f t="shared" si="181"/>
        <v>0</v>
      </c>
      <c r="K343" s="353">
        <f t="shared" si="184"/>
        <v>0</v>
      </c>
      <c r="L343" s="354">
        <v>1</v>
      </c>
      <c r="M343" s="325">
        <f t="shared" si="185"/>
        <v>0</v>
      </c>
      <c r="N343" s="340">
        <f t="shared" si="186"/>
        <v>0</v>
      </c>
      <c r="O343" s="341">
        <f t="shared" si="187"/>
        <v>0</v>
      </c>
    </row>
    <row r="344" spans="1:16" x14ac:dyDescent="0.25">
      <c r="A344" s="476"/>
      <c r="B344" s="269" t="s">
        <v>30</v>
      </c>
      <c r="C344" s="266">
        <v>4.3803000000000001</v>
      </c>
      <c r="D344" s="57"/>
      <c r="E344" s="32"/>
      <c r="F344" s="267">
        <v>2.9216000000000002</v>
      </c>
      <c r="G344" s="240"/>
      <c r="H344" s="190"/>
      <c r="I344" s="268"/>
      <c r="J344" s="24">
        <f t="shared" si="181"/>
        <v>7.3018999999999998</v>
      </c>
      <c r="K344" s="353">
        <f t="shared" si="184"/>
        <v>1.0657840999999999</v>
      </c>
      <c r="L344" s="354">
        <v>1</v>
      </c>
      <c r="M344" s="325">
        <f t="shared" si="185"/>
        <v>0</v>
      </c>
      <c r="N344" s="340">
        <f t="shared" si="186"/>
        <v>7.3019000259200002</v>
      </c>
      <c r="O344" s="341">
        <f t="shared" si="187"/>
        <v>0</v>
      </c>
    </row>
    <row r="345" spans="1:16" ht="18" customHeight="1" x14ac:dyDescent="0.25">
      <c r="A345" s="476"/>
      <c r="B345" s="269" t="s">
        <v>74</v>
      </c>
      <c r="C345" s="266">
        <v>3.8321000000000001</v>
      </c>
      <c r="D345" s="57"/>
      <c r="E345" s="32"/>
      <c r="F345" s="267">
        <v>2.5560999999999998</v>
      </c>
      <c r="G345" s="240"/>
      <c r="H345" s="190"/>
      <c r="I345" s="268"/>
      <c r="J345" s="24">
        <f t="shared" si="181"/>
        <v>6.3882000000000003</v>
      </c>
      <c r="K345" s="353">
        <f t="shared" si="184"/>
        <v>0.93242060000000004</v>
      </c>
      <c r="L345" s="354">
        <v>1</v>
      </c>
      <c r="M345" s="325">
        <f t="shared" si="185"/>
        <v>0</v>
      </c>
      <c r="N345" s="340">
        <f t="shared" si="186"/>
        <v>6.3882000147199998</v>
      </c>
      <c r="O345" s="341">
        <f t="shared" si="187"/>
        <v>0</v>
      </c>
    </row>
    <row r="346" spans="1:16" x14ac:dyDescent="0.25">
      <c r="A346" s="476"/>
      <c r="B346" s="269" t="s">
        <v>55</v>
      </c>
      <c r="C346" s="266">
        <v>4.6237000000000004</v>
      </c>
      <c r="D346" s="57"/>
      <c r="E346" s="32"/>
      <c r="F346" s="267">
        <v>3.0838999999999999</v>
      </c>
      <c r="G346" s="240"/>
      <c r="H346" s="190"/>
      <c r="I346" s="268"/>
      <c r="J346" s="24">
        <f t="shared" si="181"/>
        <v>7.7076000000000002</v>
      </c>
      <c r="K346" s="353">
        <f t="shared" si="184"/>
        <v>1.125</v>
      </c>
      <c r="L346" s="354">
        <v>1</v>
      </c>
      <c r="M346" s="325">
        <f t="shared" si="185"/>
        <v>0</v>
      </c>
      <c r="N346" s="340">
        <f t="shared" si="186"/>
        <v>7.7076000000000002</v>
      </c>
      <c r="O346" s="341">
        <f t="shared" si="187"/>
        <v>0</v>
      </c>
    </row>
    <row r="347" spans="1:16" x14ac:dyDescent="0.25">
      <c r="A347" s="476"/>
      <c r="B347" s="269" t="s">
        <v>75</v>
      </c>
      <c r="C347" s="266">
        <v>4.6237000000000004</v>
      </c>
      <c r="D347" s="57"/>
      <c r="E347" s="32"/>
      <c r="F347" s="267">
        <v>3.0838999999999999</v>
      </c>
      <c r="G347" s="240"/>
      <c r="H347" s="190"/>
      <c r="I347" s="268"/>
      <c r="J347" s="24">
        <f t="shared" si="181"/>
        <v>7.7076000000000002</v>
      </c>
      <c r="K347" s="353">
        <f t="shared" si="184"/>
        <v>1.125</v>
      </c>
      <c r="L347" s="354">
        <v>1</v>
      </c>
      <c r="M347" s="325">
        <f t="shared" si="185"/>
        <v>0</v>
      </c>
      <c r="N347" s="340">
        <f t="shared" si="186"/>
        <v>7.7076000000000002</v>
      </c>
      <c r="O347" s="341">
        <f t="shared" si="187"/>
        <v>0</v>
      </c>
    </row>
    <row r="348" spans="1:16" x14ac:dyDescent="0.25">
      <c r="A348" s="476"/>
      <c r="B348" s="269" t="s">
        <v>56</v>
      </c>
      <c r="C348" s="266">
        <v>4.2704000000000004</v>
      </c>
      <c r="D348" s="57"/>
      <c r="E348" s="32"/>
      <c r="F348" s="267">
        <v>2.8483999999999998</v>
      </c>
      <c r="G348" s="240"/>
      <c r="H348" s="190"/>
      <c r="I348" s="268"/>
      <c r="J348" s="24">
        <f t="shared" si="181"/>
        <v>7.1188000000000002</v>
      </c>
      <c r="K348" s="353">
        <f t="shared" si="184"/>
        <v>1.0390588999999999</v>
      </c>
      <c r="L348" s="354">
        <v>1</v>
      </c>
      <c r="M348" s="325">
        <f t="shared" si="185"/>
        <v>0</v>
      </c>
      <c r="N348" s="340">
        <f t="shared" si="186"/>
        <v>7.1188003356799996</v>
      </c>
      <c r="O348" s="341">
        <f t="shared" si="187"/>
        <v>0</v>
      </c>
    </row>
    <row r="349" spans="1:16" ht="15.75" thickBot="1" x14ac:dyDescent="0.3">
      <c r="A349" s="476"/>
      <c r="B349" s="320" t="s">
        <v>57</v>
      </c>
      <c r="C349" s="326">
        <v>4.5438999999999998</v>
      </c>
      <c r="D349" s="258"/>
      <c r="E349" s="327"/>
      <c r="F349" s="328">
        <v>3.0308000000000002</v>
      </c>
      <c r="G349" s="329"/>
      <c r="H349" s="199"/>
      <c r="I349" s="330"/>
      <c r="J349" s="38">
        <f t="shared" si="181"/>
        <v>7.5747</v>
      </c>
      <c r="K349" s="417">
        <f t="shared" si="184"/>
        <v>1.1056018999999999</v>
      </c>
      <c r="L349" s="418">
        <v>1</v>
      </c>
      <c r="M349" s="325">
        <f t="shared" si="185"/>
        <v>0</v>
      </c>
      <c r="N349" s="340">
        <f t="shared" si="186"/>
        <v>7.5746997372799996</v>
      </c>
      <c r="O349" s="341">
        <f t="shared" si="187"/>
        <v>0</v>
      </c>
    </row>
    <row r="350" spans="1:16" ht="27" customHeight="1" thickBot="1" x14ac:dyDescent="0.3">
      <c r="A350" s="476"/>
      <c r="B350" s="447" t="s">
        <v>87</v>
      </c>
      <c r="C350" s="448"/>
      <c r="D350" s="448"/>
      <c r="E350" s="448"/>
      <c r="F350" s="448"/>
      <c r="G350" s="448"/>
      <c r="H350" s="448"/>
      <c r="I350" s="448"/>
      <c r="J350" s="448"/>
      <c r="K350" s="412"/>
      <c r="L350" s="419"/>
      <c r="M350" s="342"/>
      <c r="N350" s="340"/>
      <c r="O350" s="340"/>
    </row>
    <row r="351" spans="1:16" ht="20.25" customHeight="1" thickBot="1" x14ac:dyDescent="0.3">
      <c r="A351" s="476"/>
      <c r="B351" s="142" t="s">
        <v>49</v>
      </c>
      <c r="C351" s="97">
        <v>5.0667</v>
      </c>
      <c r="D351" s="98">
        <v>0</v>
      </c>
      <c r="E351" s="99">
        <v>0</v>
      </c>
      <c r="F351" s="97">
        <v>3.3794</v>
      </c>
      <c r="G351" s="98">
        <v>0</v>
      </c>
      <c r="H351" s="98">
        <v>0</v>
      </c>
      <c r="I351" s="99">
        <v>0</v>
      </c>
      <c r="J351" s="275">
        <f>SUM(C351:I351)</f>
        <v>8.4460999999999995</v>
      </c>
      <c r="K351" s="349"/>
      <c r="L351" s="350"/>
      <c r="M351" s="342"/>
      <c r="N351" s="340"/>
      <c r="O351" s="340"/>
      <c r="P351" s="445"/>
    </row>
    <row r="352" spans="1:16" ht="25.5" customHeight="1" x14ac:dyDescent="0.25">
      <c r="A352" s="476"/>
      <c r="B352" s="289" t="s">
        <v>69</v>
      </c>
      <c r="C352" s="277">
        <v>3.8</v>
      </c>
      <c r="D352" s="278"/>
      <c r="E352" s="279"/>
      <c r="F352" s="280">
        <v>2.5346000000000002</v>
      </c>
      <c r="G352" s="250"/>
      <c r="H352" s="263"/>
      <c r="I352" s="264"/>
      <c r="J352" s="310">
        <f t="shared" ref="J352:J372" si="188">SUM(C352:I352)</f>
        <v>6.3346</v>
      </c>
      <c r="K352" s="353">
        <f>(C352+F352)/($C$351+$F$351)</f>
        <v>0.75000299999999998</v>
      </c>
      <c r="L352" s="354">
        <v>1</v>
      </c>
      <c r="M352" s="325">
        <f t="shared" ref="M352" si="189">(H352+I352)/($H$259+$I$259)</f>
        <v>0</v>
      </c>
      <c r="N352" s="340">
        <f>$J$351*K352*L352</f>
        <v>6.3346003382999996</v>
      </c>
      <c r="O352" s="341">
        <f t="shared" ref="O352" si="190">J352-N352</f>
        <v>0</v>
      </c>
    </row>
    <row r="353" spans="1:15" x14ac:dyDescent="0.25">
      <c r="A353" s="476"/>
      <c r="B353" s="265" t="s">
        <v>70</v>
      </c>
      <c r="C353" s="266">
        <v>5.0557999999999996</v>
      </c>
      <c r="D353" s="57"/>
      <c r="E353" s="32"/>
      <c r="F353" s="267">
        <v>3.3721999999999999</v>
      </c>
      <c r="G353" s="240"/>
      <c r="H353" s="190"/>
      <c r="I353" s="268"/>
      <c r="J353" s="24">
        <f t="shared" si="188"/>
        <v>8.4280000000000008</v>
      </c>
      <c r="K353" s="353">
        <f t="shared" ref="K353:K372" si="191">(C353+F353)/($C$351+$F$351)</f>
        <v>0.99785699999999999</v>
      </c>
      <c r="L353" s="354">
        <v>1</v>
      </c>
      <c r="M353" s="325">
        <f t="shared" ref="M353:M372" si="192">(H353+I353)/($H$259+$I$259)</f>
        <v>0</v>
      </c>
      <c r="N353" s="340">
        <f t="shared" ref="N353:N372" si="193">$J$351*K353*L353</f>
        <v>8.4280000076999997</v>
      </c>
      <c r="O353" s="341">
        <f t="shared" ref="O353:O372" si="194">J353-N353</f>
        <v>0</v>
      </c>
    </row>
    <row r="354" spans="1:15" ht="18" customHeight="1" x14ac:dyDescent="0.25">
      <c r="A354" s="476"/>
      <c r="B354" s="269" t="s">
        <v>38</v>
      </c>
      <c r="C354" s="266">
        <v>4.4523999999999999</v>
      </c>
      <c r="D354" s="57"/>
      <c r="E354" s="32"/>
      <c r="F354" s="267">
        <v>2.9697</v>
      </c>
      <c r="G354" s="240"/>
      <c r="H354" s="190"/>
      <c r="I354" s="268"/>
      <c r="J354" s="24">
        <f t="shared" si="188"/>
        <v>7.4221000000000004</v>
      </c>
      <c r="K354" s="353">
        <f t="shared" si="191"/>
        <v>0.8787606</v>
      </c>
      <c r="L354" s="354">
        <v>1</v>
      </c>
      <c r="M354" s="325">
        <f t="shared" si="192"/>
        <v>0</v>
      </c>
      <c r="N354" s="340">
        <f t="shared" si="193"/>
        <v>7.4220999036600004</v>
      </c>
      <c r="O354" s="341">
        <f t="shared" si="194"/>
        <v>0</v>
      </c>
    </row>
    <row r="355" spans="1:15" x14ac:dyDescent="0.25">
      <c r="A355" s="476"/>
      <c r="B355" s="269" t="s">
        <v>71</v>
      </c>
      <c r="C355" s="266">
        <v>4.7092000000000001</v>
      </c>
      <c r="D355" s="57"/>
      <c r="E355" s="32"/>
      <c r="F355" s="267">
        <v>3.1410999999999998</v>
      </c>
      <c r="G355" s="240"/>
      <c r="H355" s="190"/>
      <c r="I355" s="268"/>
      <c r="J355" s="24">
        <f t="shared" si="188"/>
        <v>7.8502999999999998</v>
      </c>
      <c r="K355" s="353">
        <f t="shared" si="191"/>
        <v>0.92945860000000002</v>
      </c>
      <c r="L355" s="354">
        <v>1</v>
      </c>
      <c r="M355" s="325">
        <f t="shared" si="192"/>
        <v>0</v>
      </c>
      <c r="N355" s="340">
        <f t="shared" si="193"/>
        <v>7.85030028146</v>
      </c>
      <c r="O355" s="341">
        <f t="shared" si="194"/>
        <v>0</v>
      </c>
    </row>
    <row r="356" spans="1:15" x14ac:dyDescent="0.25">
      <c r="A356" s="476"/>
      <c r="B356" s="269" t="s">
        <v>72</v>
      </c>
      <c r="C356" s="266">
        <v>5.1372999999999998</v>
      </c>
      <c r="D356" s="57"/>
      <c r="E356" s="32"/>
      <c r="F356" s="267">
        <v>3.4266000000000001</v>
      </c>
      <c r="G356" s="240"/>
      <c r="H356" s="190"/>
      <c r="I356" s="268"/>
      <c r="J356" s="24">
        <f t="shared" si="188"/>
        <v>8.5639000000000003</v>
      </c>
      <c r="K356" s="353">
        <f t="shared" si="191"/>
        <v>1.0139473000000001</v>
      </c>
      <c r="L356" s="354">
        <v>1</v>
      </c>
      <c r="M356" s="325">
        <f t="shared" si="192"/>
        <v>0</v>
      </c>
      <c r="N356" s="340">
        <f t="shared" si="193"/>
        <v>8.5639002905300003</v>
      </c>
      <c r="O356" s="341">
        <f t="shared" si="194"/>
        <v>0</v>
      </c>
    </row>
    <row r="357" spans="1:15" x14ac:dyDescent="0.25">
      <c r="A357" s="476"/>
      <c r="B357" s="269" t="s">
        <v>37</v>
      </c>
      <c r="C357" s="266">
        <v>5.0585000000000004</v>
      </c>
      <c r="D357" s="57"/>
      <c r="E357" s="32"/>
      <c r="F357" s="267">
        <v>3.3740000000000001</v>
      </c>
      <c r="G357" s="240"/>
      <c r="H357" s="190"/>
      <c r="I357" s="268"/>
      <c r="J357" s="24">
        <f t="shared" si="188"/>
        <v>8.4324999999999992</v>
      </c>
      <c r="K357" s="353">
        <f t="shared" si="191"/>
        <v>0.99838979999999999</v>
      </c>
      <c r="L357" s="354">
        <v>1</v>
      </c>
      <c r="M357" s="325">
        <f t="shared" si="192"/>
        <v>0</v>
      </c>
      <c r="N357" s="340">
        <f t="shared" si="193"/>
        <v>8.4325000897799995</v>
      </c>
      <c r="O357" s="341">
        <f t="shared" si="194"/>
        <v>0</v>
      </c>
    </row>
    <row r="358" spans="1:15" x14ac:dyDescent="0.25">
      <c r="A358" s="476"/>
      <c r="B358" s="269" t="s">
        <v>32</v>
      </c>
      <c r="C358" s="266">
        <v>5.0869999999999997</v>
      </c>
      <c r="D358" s="57"/>
      <c r="E358" s="32"/>
      <c r="F358" s="267">
        <v>3.3929999999999998</v>
      </c>
      <c r="G358" s="240"/>
      <c r="H358" s="190"/>
      <c r="I358" s="268"/>
      <c r="J358" s="24">
        <f t="shared" si="188"/>
        <v>8.48</v>
      </c>
      <c r="K358" s="353">
        <f t="shared" si="191"/>
        <v>1.0040137</v>
      </c>
      <c r="L358" s="354">
        <v>1</v>
      </c>
      <c r="M358" s="325">
        <f t="shared" si="192"/>
        <v>0</v>
      </c>
      <c r="N358" s="340">
        <f t="shared" si="193"/>
        <v>8.4800001115699999</v>
      </c>
      <c r="O358" s="341">
        <f t="shared" si="194"/>
        <v>0</v>
      </c>
    </row>
    <row r="359" spans="1:15" ht="17.25" customHeight="1" x14ac:dyDescent="0.25">
      <c r="A359" s="476"/>
      <c r="B359" s="269" t="s">
        <v>73</v>
      </c>
      <c r="C359" s="266">
        <v>5.1210000000000004</v>
      </c>
      <c r="D359" s="57"/>
      <c r="E359" s="32"/>
      <c r="F359" s="267">
        <v>3.4156</v>
      </c>
      <c r="G359" s="240"/>
      <c r="H359" s="190"/>
      <c r="I359" s="268"/>
      <c r="J359" s="24">
        <f t="shared" si="188"/>
        <v>8.5366</v>
      </c>
      <c r="K359" s="353">
        <f t="shared" si="191"/>
        <v>1.010715</v>
      </c>
      <c r="L359" s="354">
        <v>1</v>
      </c>
      <c r="M359" s="325">
        <f t="shared" si="192"/>
        <v>0</v>
      </c>
      <c r="N359" s="340">
        <f t="shared" si="193"/>
        <v>8.5365999615000003</v>
      </c>
      <c r="O359" s="341">
        <f t="shared" si="194"/>
        <v>0</v>
      </c>
    </row>
    <row r="360" spans="1:15" ht="16.5" customHeight="1" x14ac:dyDescent="0.25">
      <c r="A360" s="476"/>
      <c r="B360" s="269" t="s">
        <v>52</v>
      </c>
      <c r="C360" s="266">
        <v>5.0256999999999996</v>
      </c>
      <c r="D360" s="57"/>
      <c r="E360" s="32"/>
      <c r="F360" s="267">
        <v>3.3521000000000001</v>
      </c>
      <c r="G360" s="240"/>
      <c r="H360" s="190"/>
      <c r="I360" s="268"/>
      <c r="J360" s="24">
        <f t="shared" si="188"/>
        <v>8.3778000000000006</v>
      </c>
      <c r="K360" s="353">
        <f t="shared" si="191"/>
        <v>0.99191339999999995</v>
      </c>
      <c r="L360" s="354">
        <v>1</v>
      </c>
      <c r="M360" s="325">
        <f t="shared" si="192"/>
        <v>0</v>
      </c>
      <c r="N360" s="340">
        <f t="shared" si="193"/>
        <v>8.3777997677399991</v>
      </c>
      <c r="O360" s="341">
        <f t="shared" si="194"/>
        <v>0</v>
      </c>
    </row>
    <row r="361" spans="1:15" x14ac:dyDescent="0.25">
      <c r="A361" s="476"/>
      <c r="B361" s="269" t="s">
        <v>33</v>
      </c>
      <c r="C361" s="266">
        <v>5.1372999999999998</v>
      </c>
      <c r="D361" s="57"/>
      <c r="E361" s="32"/>
      <c r="F361" s="267">
        <v>3.4266000000000001</v>
      </c>
      <c r="G361" s="240"/>
      <c r="H361" s="190"/>
      <c r="I361" s="268"/>
      <c r="J361" s="24">
        <f t="shared" si="188"/>
        <v>8.5639000000000003</v>
      </c>
      <c r="K361" s="353">
        <f t="shared" si="191"/>
        <v>1.0139473000000001</v>
      </c>
      <c r="L361" s="354">
        <v>1</v>
      </c>
      <c r="M361" s="325">
        <f t="shared" si="192"/>
        <v>0</v>
      </c>
      <c r="N361" s="340">
        <f t="shared" si="193"/>
        <v>8.5639002905300003</v>
      </c>
      <c r="O361" s="341">
        <f t="shared" si="194"/>
        <v>0</v>
      </c>
    </row>
    <row r="362" spans="1:15" x14ac:dyDescent="0.25">
      <c r="A362" s="476"/>
      <c r="B362" s="269" t="s">
        <v>53</v>
      </c>
      <c r="C362" s="266">
        <v>5.0456000000000003</v>
      </c>
      <c r="D362" s="57"/>
      <c r="E362" s="32"/>
      <c r="F362" s="267">
        <v>3.3654000000000002</v>
      </c>
      <c r="G362" s="240"/>
      <c r="H362" s="190"/>
      <c r="I362" s="268"/>
      <c r="J362" s="24">
        <f t="shared" si="188"/>
        <v>8.4109999999999996</v>
      </c>
      <c r="K362" s="353">
        <f t="shared" si="191"/>
        <v>0.99584419999999996</v>
      </c>
      <c r="L362" s="354">
        <v>1</v>
      </c>
      <c r="M362" s="325">
        <f t="shared" si="192"/>
        <v>0</v>
      </c>
      <c r="N362" s="340">
        <f t="shared" si="193"/>
        <v>8.4109996976199994</v>
      </c>
      <c r="O362" s="341">
        <f t="shared" si="194"/>
        <v>0</v>
      </c>
    </row>
    <row r="363" spans="1:15" x14ac:dyDescent="0.25">
      <c r="A363" s="476"/>
      <c r="B363" s="269" t="s">
        <v>34</v>
      </c>
      <c r="C363" s="266">
        <v>5.0259999999999998</v>
      </c>
      <c r="D363" s="57"/>
      <c r="E363" s="32"/>
      <c r="F363" s="267">
        <v>3.3523000000000001</v>
      </c>
      <c r="G363" s="240"/>
      <c r="H363" s="190"/>
      <c r="I363" s="268"/>
      <c r="J363" s="24">
        <f t="shared" si="188"/>
        <v>8.3782999999999994</v>
      </c>
      <c r="K363" s="353">
        <f t="shared" si="191"/>
        <v>0.99197259999999998</v>
      </c>
      <c r="L363" s="354">
        <v>1</v>
      </c>
      <c r="M363" s="325">
        <f t="shared" si="192"/>
        <v>0</v>
      </c>
      <c r="N363" s="340">
        <f t="shared" si="193"/>
        <v>8.3782997768600005</v>
      </c>
      <c r="O363" s="341">
        <f t="shared" si="194"/>
        <v>0</v>
      </c>
    </row>
    <row r="364" spans="1:15" ht="17.25" customHeight="1" x14ac:dyDescent="0.25">
      <c r="A364" s="476"/>
      <c r="B364" s="269" t="s">
        <v>35</v>
      </c>
      <c r="C364" s="266">
        <v>0</v>
      </c>
      <c r="D364" s="57"/>
      <c r="E364" s="32"/>
      <c r="F364" s="267">
        <v>0</v>
      </c>
      <c r="G364" s="240"/>
      <c r="H364" s="190"/>
      <c r="I364" s="268"/>
      <c r="J364" s="24">
        <f t="shared" si="188"/>
        <v>0</v>
      </c>
      <c r="K364" s="353">
        <f t="shared" si="191"/>
        <v>0</v>
      </c>
      <c r="L364" s="354">
        <v>1</v>
      </c>
      <c r="M364" s="325">
        <f t="shared" si="192"/>
        <v>0</v>
      </c>
      <c r="N364" s="340">
        <f t="shared" si="193"/>
        <v>0</v>
      </c>
      <c r="O364" s="341">
        <f t="shared" si="194"/>
        <v>0</v>
      </c>
    </row>
    <row r="365" spans="1:15" x14ac:dyDescent="0.25">
      <c r="A365" s="476"/>
      <c r="B365" s="269" t="s">
        <v>29</v>
      </c>
      <c r="C365" s="266">
        <v>5.0606</v>
      </c>
      <c r="D365" s="57"/>
      <c r="E365" s="32"/>
      <c r="F365" s="267">
        <v>3.3755000000000002</v>
      </c>
      <c r="G365" s="240"/>
      <c r="H365" s="190"/>
      <c r="I365" s="268"/>
      <c r="J365" s="24">
        <f t="shared" si="188"/>
        <v>8.4360999999999997</v>
      </c>
      <c r="K365" s="353">
        <f t="shared" si="191"/>
        <v>0.99881600000000004</v>
      </c>
      <c r="L365" s="354">
        <v>1</v>
      </c>
      <c r="M365" s="325">
        <f t="shared" si="192"/>
        <v>0</v>
      </c>
      <c r="N365" s="340">
        <f t="shared" si="193"/>
        <v>8.4360998176000006</v>
      </c>
      <c r="O365" s="341">
        <f t="shared" si="194"/>
        <v>0</v>
      </c>
    </row>
    <row r="366" spans="1:15" x14ac:dyDescent="0.25">
      <c r="A366" s="476"/>
      <c r="B366" s="269" t="s">
        <v>96</v>
      </c>
      <c r="C366" s="266">
        <v>5.1372999999999998</v>
      </c>
      <c r="D366" s="57"/>
      <c r="E366" s="32"/>
      <c r="F366" s="267">
        <v>3.4266000000000001</v>
      </c>
      <c r="G366" s="240"/>
      <c r="H366" s="190"/>
      <c r="I366" s="268"/>
      <c r="J366" s="24">
        <f t="shared" si="188"/>
        <v>8.5639000000000003</v>
      </c>
      <c r="K366" s="353">
        <f t="shared" si="191"/>
        <v>1.0139473000000001</v>
      </c>
      <c r="L366" s="354">
        <v>1</v>
      </c>
      <c r="M366" s="325">
        <f t="shared" si="192"/>
        <v>0</v>
      </c>
      <c r="N366" s="340">
        <f t="shared" si="193"/>
        <v>8.5639002905300003</v>
      </c>
      <c r="O366" s="341">
        <f t="shared" si="194"/>
        <v>0</v>
      </c>
    </row>
    <row r="367" spans="1:15" x14ac:dyDescent="0.25">
      <c r="A367" s="476"/>
      <c r="B367" s="269" t="s">
        <v>30</v>
      </c>
      <c r="C367" s="266">
        <v>5.0987999999999998</v>
      </c>
      <c r="D367" s="57"/>
      <c r="E367" s="32"/>
      <c r="F367" s="267">
        <v>3.4007999999999998</v>
      </c>
      <c r="G367" s="240"/>
      <c r="H367" s="190"/>
      <c r="I367" s="268"/>
      <c r="J367" s="24">
        <f t="shared" si="188"/>
        <v>8.4995999999999992</v>
      </c>
      <c r="K367" s="353">
        <f t="shared" si="191"/>
        <v>1.0063343</v>
      </c>
      <c r="L367" s="354">
        <v>1</v>
      </c>
      <c r="M367" s="325">
        <f t="shared" si="192"/>
        <v>0</v>
      </c>
      <c r="N367" s="340">
        <f t="shared" si="193"/>
        <v>8.4996001312300002</v>
      </c>
      <c r="O367" s="341">
        <f t="shared" si="194"/>
        <v>0</v>
      </c>
    </row>
    <row r="368" spans="1:15" ht="16.5" customHeight="1" x14ac:dyDescent="0.25">
      <c r="A368" s="476"/>
      <c r="B368" s="269" t="s">
        <v>74</v>
      </c>
      <c r="C368" s="266">
        <v>4.7122000000000002</v>
      </c>
      <c r="D368" s="57"/>
      <c r="E368" s="32"/>
      <c r="F368" s="267">
        <v>3.1429999999999998</v>
      </c>
      <c r="G368" s="240"/>
      <c r="H368" s="190"/>
      <c r="I368" s="268"/>
      <c r="J368" s="24">
        <f t="shared" si="188"/>
        <v>7.8552</v>
      </c>
      <c r="K368" s="353">
        <f t="shared" si="191"/>
        <v>0.9300387</v>
      </c>
      <c r="L368" s="354">
        <v>1</v>
      </c>
      <c r="M368" s="325">
        <f t="shared" si="192"/>
        <v>0</v>
      </c>
      <c r="N368" s="340">
        <f t="shared" si="193"/>
        <v>7.8551998640700003</v>
      </c>
      <c r="O368" s="341">
        <f t="shared" si="194"/>
        <v>0</v>
      </c>
    </row>
    <row r="369" spans="1:16" ht="16.5" customHeight="1" x14ac:dyDescent="0.25">
      <c r="A369" s="476"/>
      <c r="B369" s="269" t="s">
        <v>55</v>
      </c>
      <c r="C369" s="266">
        <v>5.1372999999999998</v>
      </c>
      <c r="D369" s="57"/>
      <c r="E369" s="32"/>
      <c r="F369" s="267">
        <v>3.4266000000000001</v>
      </c>
      <c r="G369" s="240"/>
      <c r="H369" s="190"/>
      <c r="I369" s="268"/>
      <c r="J369" s="24">
        <f t="shared" si="188"/>
        <v>8.5639000000000003</v>
      </c>
      <c r="K369" s="353">
        <f t="shared" si="191"/>
        <v>1.0139473000000001</v>
      </c>
      <c r="L369" s="354">
        <v>1</v>
      </c>
      <c r="M369" s="325">
        <f t="shared" si="192"/>
        <v>0</v>
      </c>
      <c r="N369" s="340">
        <f t="shared" si="193"/>
        <v>8.5639002905300003</v>
      </c>
      <c r="O369" s="341">
        <f t="shared" si="194"/>
        <v>0</v>
      </c>
    </row>
    <row r="370" spans="1:16" x14ac:dyDescent="0.25">
      <c r="A370" s="476"/>
      <c r="B370" s="269" t="s">
        <v>75</v>
      </c>
      <c r="C370" s="266">
        <v>5.1372999999999998</v>
      </c>
      <c r="D370" s="57"/>
      <c r="E370" s="32"/>
      <c r="F370" s="267">
        <v>3.4266000000000001</v>
      </c>
      <c r="G370" s="240"/>
      <c r="H370" s="190"/>
      <c r="I370" s="268"/>
      <c r="J370" s="24">
        <f t="shared" si="188"/>
        <v>8.5639000000000003</v>
      </c>
      <c r="K370" s="353">
        <f t="shared" si="191"/>
        <v>1.0139473000000001</v>
      </c>
      <c r="L370" s="354">
        <v>1</v>
      </c>
      <c r="M370" s="325">
        <f t="shared" si="192"/>
        <v>0</v>
      </c>
      <c r="N370" s="340">
        <f t="shared" si="193"/>
        <v>8.5639002905300003</v>
      </c>
      <c r="O370" s="341">
        <f t="shared" si="194"/>
        <v>0</v>
      </c>
    </row>
    <row r="371" spans="1:16" x14ac:dyDescent="0.25">
      <c r="A371" s="476"/>
      <c r="B371" s="269" t="s">
        <v>56</v>
      </c>
      <c r="C371" s="266">
        <v>4.8585000000000003</v>
      </c>
      <c r="D371" s="57"/>
      <c r="E371" s="32"/>
      <c r="F371" s="267">
        <v>3.2406999999999999</v>
      </c>
      <c r="G371" s="240"/>
      <c r="H371" s="190"/>
      <c r="I371" s="268"/>
      <c r="J371" s="24">
        <f t="shared" si="188"/>
        <v>8.0991999999999997</v>
      </c>
      <c r="K371" s="353">
        <f t="shared" si="191"/>
        <v>0.9589278</v>
      </c>
      <c r="L371" s="354">
        <v>1</v>
      </c>
      <c r="M371" s="325">
        <f t="shared" si="192"/>
        <v>0</v>
      </c>
      <c r="N371" s="340">
        <f t="shared" si="193"/>
        <v>8.0992000915800002</v>
      </c>
      <c r="O371" s="341">
        <f t="shared" si="194"/>
        <v>0</v>
      </c>
    </row>
    <row r="372" spans="1:16" ht="15.75" thickBot="1" x14ac:dyDescent="0.3">
      <c r="A372" s="476"/>
      <c r="B372" s="270" t="s">
        <v>57</v>
      </c>
      <c r="C372" s="271">
        <v>5.1372999999999998</v>
      </c>
      <c r="D372" s="243"/>
      <c r="E372" s="245"/>
      <c r="F372" s="281">
        <v>3.4266000000000001</v>
      </c>
      <c r="G372" s="240"/>
      <c r="H372" s="236"/>
      <c r="I372" s="272"/>
      <c r="J372" s="24">
        <f t="shared" si="188"/>
        <v>8.5639000000000003</v>
      </c>
      <c r="K372" s="353">
        <f t="shared" si="191"/>
        <v>1.0139473000000001</v>
      </c>
      <c r="L372" s="354">
        <v>1</v>
      </c>
      <c r="M372" s="325">
        <f t="shared" si="192"/>
        <v>0</v>
      </c>
      <c r="N372" s="340">
        <f t="shared" si="193"/>
        <v>8.5639002905300003</v>
      </c>
      <c r="O372" s="341">
        <f t="shared" si="194"/>
        <v>0</v>
      </c>
    </row>
    <row r="373" spans="1:16" ht="31.5" customHeight="1" thickBot="1" x14ac:dyDescent="0.3">
      <c r="A373" s="476"/>
      <c r="B373" s="447" t="s">
        <v>88</v>
      </c>
      <c r="C373" s="448"/>
      <c r="D373" s="448"/>
      <c r="E373" s="448"/>
      <c r="F373" s="448"/>
      <c r="G373" s="448"/>
      <c r="H373" s="448"/>
      <c r="I373" s="448"/>
      <c r="J373" s="448"/>
      <c r="K373" s="380"/>
      <c r="L373" s="420"/>
      <c r="M373" s="342"/>
      <c r="N373" s="340"/>
      <c r="O373" s="340"/>
    </row>
    <row r="374" spans="1:16" ht="24" customHeight="1" thickBot="1" x14ac:dyDescent="0.3">
      <c r="A374" s="476"/>
      <c r="B374" s="142" t="s">
        <v>49</v>
      </c>
      <c r="C374" s="97">
        <v>0.1283</v>
      </c>
      <c r="D374" s="98">
        <v>0</v>
      </c>
      <c r="E374" s="99">
        <v>0</v>
      </c>
      <c r="F374" s="97">
        <v>8.5500000000000007E-2</v>
      </c>
      <c r="G374" s="98">
        <v>0</v>
      </c>
      <c r="H374" s="98">
        <v>0</v>
      </c>
      <c r="I374" s="99">
        <v>0</v>
      </c>
      <c r="J374" s="275">
        <f>SUM(C374:I374)</f>
        <v>0.21379999999999999</v>
      </c>
      <c r="K374" s="349"/>
      <c r="L374" s="350"/>
      <c r="M374" s="342"/>
      <c r="N374" s="340"/>
      <c r="O374" s="340"/>
      <c r="P374" s="445"/>
    </row>
    <row r="375" spans="1:16" ht="22.5" x14ac:dyDescent="0.25">
      <c r="A375" s="476"/>
      <c r="B375" s="283" t="s">
        <v>69</v>
      </c>
      <c r="C375" s="284">
        <v>0</v>
      </c>
      <c r="D375" s="240"/>
      <c r="E375" s="60"/>
      <c r="F375" s="267">
        <v>0</v>
      </c>
      <c r="G375" s="240"/>
      <c r="H375" s="285"/>
      <c r="I375" s="286"/>
      <c r="J375" s="24">
        <f t="shared" ref="J375:J395" si="195">SUM(C375:I375)</f>
        <v>0</v>
      </c>
      <c r="K375" s="353">
        <f>(C375+F375)/($C$374+$F$374)</f>
        <v>0</v>
      </c>
      <c r="L375" s="367">
        <v>1</v>
      </c>
      <c r="M375" s="325">
        <f t="shared" ref="M375" si="196">(H375+I375)/($H$259+$I$259)</f>
        <v>0</v>
      </c>
      <c r="N375" s="340">
        <f>$J$374*K375*L375</f>
        <v>0</v>
      </c>
      <c r="O375" s="341">
        <f t="shared" ref="O375" si="197">J375-N375</f>
        <v>0</v>
      </c>
    </row>
    <row r="376" spans="1:16" x14ac:dyDescent="0.25">
      <c r="A376" s="476"/>
      <c r="B376" s="265" t="s">
        <v>70</v>
      </c>
      <c r="C376" s="266">
        <v>0.12770000000000001</v>
      </c>
      <c r="D376" s="57"/>
      <c r="E376" s="32"/>
      <c r="F376" s="267">
        <v>8.5199999999999998E-2</v>
      </c>
      <c r="G376" s="240"/>
      <c r="H376" s="190"/>
      <c r="I376" s="268"/>
      <c r="J376" s="24">
        <f t="shared" si="195"/>
        <v>0.21290000000000001</v>
      </c>
      <c r="K376" s="353">
        <f t="shared" ref="K376:K395" si="198">(C376+F376)/($C$374+$F$374)</f>
        <v>0.99579050000000002</v>
      </c>
      <c r="L376" s="354">
        <v>1</v>
      </c>
      <c r="M376" s="325">
        <f t="shared" ref="M376:M395" si="199">(H376+I376)/($H$259+$I$259)</f>
        <v>0</v>
      </c>
      <c r="N376" s="340">
        <f t="shared" ref="N376:N395" si="200">$J$374*K376*L376</f>
        <v>0.21290000889999999</v>
      </c>
      <c r="O376" s="341">
        <f t="shared" ref="O376:O395" si="201">J376-N376</f>
        <v>0</v>
      </c>
    </row>
    <row r="377" spans="1:16" ht="18.75" customHeight="1" x14ac:dyDescent="0.25">
      <c r="A377" s="476"/>
      <c r="B377" s="248" t="s">
        <v>38</v>
      </c>
      <c r="C377" s="287">
        <v>9.6100000000000005E-2</v>
      </c>
      <c r="D377" s="252"/>
      <c r="E377" s="253"/>
      <c r="F377" s="262">
        <v>6.4199999999999993E-2</v>
      </c>
      <c r="G377" s="250"/>
      <c r="H377" s="195"/>
      <c r="I377" s="288"/>
      <c r="J377" s="310">
        <f t="shared" si="195"/>
        <v>0.1603</v>
      </c>
      <c r="K377" s="353">
        <f t="shared" si="198"/>
        <v>0.74976609999999999</v>
      </c>
      <c r="L377" s="354">
        <v>1</v>
      </c>
      <c r="M377" s="325">
        <f t="shared" si="199"/>
        <v>0</v>
      </c>
      <c r="N377" s="340">
        <f t="shared" si="200"/>
        <v>0.16029999217999999</v>
      </c>
      <c r="O377" s="341">
        <f t="shared" si="201"/>
        <v>0</v>
      </c>
    </row>
    <row r="378" spans="1:16" x14ac:dyDescent="0.25">
      <c r="A378" s="476"/>
      <c r="B378" s="269" t="s">
        <v>71</v>
      </c>
      <c r="C378" s="266">
        <v>0.12770000000000001</v>
      </c>
      <c r="D378" s="57"/>
      <c r="E378" s="32"/>
      <c r="F378" s="267">
        <v>8.5199999999999998E-2</v>
      </c>
      <c r="G378" s="240"/>
      <c r="H378" s="190"/>
      <c r="I378" s="268"/>
      <c r="J378" s="24">
        <f t="shared" si="195"/>
        <v>0.21290000000000001</v>
      </c>
      <c r="K378" s="353">
        <f t="shared" si="198"/>
        <v>0.99579050000000002</v>
      </c>
      <c r="L378" s="354">
        <v>1</v>
      </c>
      <c r="M378" s="325">
        <f t="shared" si="199"/>
        <v>0</v>
      </c>
      <c r="N378" s="340">
        <f t="shared" si="200"/>
        <v>0.21290000889999999</v>
      </c>
      <c r="O378" s="341">
        <f t="shared" si="201"/>
        <v>0</v>
      </c>
    </row>
    <row r="379" spans="1:16" x14ac:dyDescent="0.25">
      <c r="A379" s="476"/>
      <c r="B379" s="269" t="s">
        <v>72</v>
      </c>
      <c r="C379" s="266">
        <v>0.12770000000000001</v>
      </c>
      <c r="D379" s="57"/>
      <c r="E379" s="32"/>
      <c r="F379" s="267">
        <v>8.5199999999999998E-2</v>
      </c>
      <c r="G379" s="240"/>
      <c r="H379" s="190"/>
      <c r="I379" s="268"/>
      <c r="J379" s="24">
        <f t="shared" si="195"/>
        <v>0.21290000000000001</v>
      </c>
      <c r="K379" s="353">
        <f t="shared" si="198"/>
        <v>0.99579050000000002</v>
      </c>
      <c r="L379" s="354">
        <v>1</v>
      </c>
      <c r="M379" s="325">
        <f t="shared" si="199"/>
        <v>0</v>
      </c>
      <c r="N379" s="340">
        <f t="shared" si="200"/>
        <v>0.21290000889999999</v>
      </c>
      <c r="O379" s="341">
        <f t="shared" si="201"/>
        <v>0</v>
      </c>
    </row>
    <row r="380" spans="1:16" x14ac:dyDescent="0.25">
      <c r="A380" s="476"/>
      <c r="B380" s="269" t="s">
        <v>37</v>
      </c>
      <c r="C380" s="266">
        <v>0.12690000000000001</v>
      </c>
      <c r="D380" s="57"/>
      <c r="E380" s="32"/>
      <c r="F380" s="267">
        <v>8.4599999999999995E-2</v>
      </c>
      <c r="G380" s="240"/>
      <c r="H380" s="190"/>
      <c r="I380" s="268"/>
      <c r="J380" s="24">
        <f t="shared" si="195"/>
        <v>0.21149999999999999</v>
      </c>
      <c r="K380" s="353">
        <f t="shared" si="198"/>
        <v>0.98924230000000002</v>
      </c>
      <c r="L380" s="354">
        <v>1</v>
      </c>
      <c r="M380" s="325">
        <f t="shared" si="199"/>
        <v>0</v>
      </c>
      <c r="N380" s="340">
        <f t="shared" si="200"/>
        <v>0.21150000374</v>
      </c>
      <c r="O380" s="341">
        <f t="shared" si="201"/>
        <v>0</v>
      </c>
    </row>
    <row r="381" spans="1:16" ht="16.5" customHeight="1" x14ac:dyDescent="0.25">
      <c r="A381" s="476"/>
      <c r="B381" s="269" t="s">
        <v>32</v>
      </c>
      <c r="C381" s="266">
        <v>0</v>
      </c>
      <c r="D381" s="57"/>
      <c r="E381" s="32"/>
      <c r="F381" s="267">
        <v>0</v>
      </c>
      <c r="G381" s="240"/>
      <c r="H381" s="190"/>
      <c r="I381" s="268"/>
      <c r="J381" s="24">
        <f t="shared" si="195"/>
        <v>0</v>
      </c>
      <c r="K381" s="353">
        <f t="shared" si="198"/>
        <v>0</v>
      </c>
      <c r="L381" s="354">
        <v>1</v>
      </c>
      <c r="M381" s="325">
        <f t="shared" si="199"/>
        <v>0</v>
      </c>
      <c r="N381" s="340">
        <f t="shared" si="200"/>
        <v>0</v>
      </c>
      <c r="O381" s="341">
        <f t="shared" si="201"/>
        <v>0</v>
      </c>
    </row>
    <row r="382" spans="1:16" ht="18" customHeight="1" x14ac:dyDescent="0.25">
      <c r="A382" s="476"/>
      <c r="B382" s="269" t="s">
        <v>73</v>
      </c>
      <c r="C382" s="266">
        <v>0</v>
      </c>
      <c r="D382" s="57"/>
      <c r="E382" s="32"/>
      <c r="F382" s="267">
        <v>0</v>
      </c>
      <c r="G382" s="240"/>
      <c r="H382" s="190"/>
      <c r="I382" s="268"/>
      <c r="J382" s="24">
        <f t="shared" si="195"/>
        <v>0</v>
      </c>
      <c r="K382" s="353">
        <f t="shared" si="198"/>
        <v>0</v>
      </c>
      <c r="L382" s="354">
        <v>1</v>
      </c>
      <c r="M382" s="325">
        <f t="shared" si="199"/>
        <v>0</v>
      </c>
      <c r="N382" s="340">
        <f t="shared" si="200"/>
        <v>0</v>
      </c>
      <c r="O382" s="341">
        <f t="shared" si="201"/>
        <v>0</v>
      </c>
    </row>
    <row r="383" spans="1:16" ht="15.75" customHeight="1" x14ac:dyDescent="0.25">
      <c r="A383" s="476"/>
      <c r="B383" s="269" t="s">
        <v>52</v>
      </c>
      <c r="C383" s="266">
        <v>0</v>
      </c>
      <c r="D383" s="57"/>
      <c r="E383" s="32"/>
      <c r="F383" s="267">
        <v>0</v>
      </c>
      <c r="G383" s="240"/>
      <c r="H383" s="190"/>
      <c r="I383" s="268"/>
      <c r="J383" s="24">
        <f t="shared" si="195"/>
        <v>0</v>
      </c>
      <c r="K383" s="353">
        <f t="shared" si="198"/>
        <v>0</v>
      </c>
      <c r="L383" s="354">
        <v>1</v>
      </c>
      <c r="M383" s="325">
        <f t="shared" si="199"/>
        <v>0</v>
      </c>
      <c r="N383" s="340">
        <f t="shared" si="200"/>
        <v>0</v>
      </c>
      <c r="O383" s="341">
        <f t="shared" si="201"/>
        <v>0</v>
      </c>
    </row>
    <row r="384" spans="1:16" x14ac:dyDescent="0.25">
      <c r="A384" s="476"/>
      <c r="B384" s="269" t="s">
        <v>33</v>
      </c>
      <c r="C384" s="266">
        <v>0.12770000000000001</v>
      </c>
      <c r="D384" s="57"/>
      <c r="E384" s="32"/>
      <c r="F384" s="267">
        <v>8.5199999999999998E-2</v>
      </c>
      <c r="G384" s="240"/>
      <c r="H384" s="190"/>
      <c r="I384" s="268"/>
      <c r="J384" s="24">
        <f t="shared" si="195"/>
        <v>0.21290000000000001</v>
      </c>
      <c r="K384" s="353">
        <f t="shared" si="198"/>
        <v>0.99579050000000002</v>
      </c>
      <c r="L384" s="354">
        <v>1</v>
      </c>
      <c r="M384" s="325">
        <f t="shared" si="199"/>
        <v>0</v>
      </c>
      <c r="N384" s="340">
        <f t="shared" si="200"/>
        <v>0.21290000889999999</v>
      </c>
      <c r="O384" s="341">
        <f t="shared" si="201"/>
        <v>0</v>
      </c>
    </row>
    <row r="385" spans="1:16" x14ac:dyDescent="0.25">
      <c r="A385" s="476"/>
      <c r="B385" s="269" t="s">
        <v>53</v>
      </c>
      <c r="C385" s="266">
        <v>0</v>
      </c>
      <c r="D385" s="57"/>
      <c r="E385" s="32"/>
      <c r="F385" s="267">
        <v>0</v>
      </c>
      <c r="G385" s="240"/>
      <c r="H385" s="190"/>
      <c r="I385" s="268"/>
      <c r="J385" s="24">
        <f t="shared" si="195"/>
        <v>0</v>
      </c>
      <c r="K385" s="353">
        <f t="shared" si="198"/>
        <v>0</v>
      </c>
      <c r="L385" s="354">
        <v>1</v>
      </c>
      <c r="M385" s="325">
        <f t="shared" si="199"/>
        <v>0</v>
      </c>
      <c r="N385" s="340">
        <f t="shared" si="200"/>
        <v>0</v>
      </c>
      <c r="O385" s="341">
        <f t="shared" si="201"/>
        <v>0</v>
      </c>
    </row>
    <row r="386" spans="1:16" x14ac:dyDescent="0.25">
      <c r="A386" s="476"/>
      <c r="B386" s="269" t="s">
        <v>34</v>
      </c>
      <c r="C386" s="266">
        <v>0</v>
      </c>
      <c r="D386" s="57"/>
      <c r="E386" s="32"/>
      <c r="F386" s="267">
        <v>0</v>
      </c>
      <c r="G386" s="240"/>
      <c r="H386" s="190"/>
      <c r="I386" s="268"/>
      <c r="J386" s="24">
        <f t="shared" si="195"/>
        <v>0</v>
      </c>
      <c r="K386" s="353">
        <f>(C386+F386)/($C$374+$F$374)</f>
        <v>0</v>
      </c>
      <c r="L386" s="354">
        <v>1</v>
      </c>
      <c r="M386" s="325">
        <f t="shared" si="199"/>
        <v>0</v>
      </c>
      <c r="N386" s="340">
        <f t="shared" si="200"/>
        <v>0</v>
      </c>
      <c r="O386" s="341">
        <f t="shared" si="201"/>
        <v>0</v>
      </c>
    </row>
    <row r="387" spans="1:16" ht="17.25" customHeight="1" x14ac:dyDescent="0.25">
      <c r="A387" s="476"/>
      <c r="B387" s="269" t="s">
        <v>35</v>
      </c>
      <c r="C387" s="266">
        <v>0</v>
      </c>
      <c r="D387" s="57"/>
      <c r="E387" s="32"/>
      <c r="F387" s="267">
        <v>0</v>
      </c>
      <c r="G387" s="240"/>
      <c r="H387" s="190"/>
      <c r="I387" s="268"/>
      <c r="J387" s="24">
        <f t="shared" si="195"/>
        <v>0</v>
      </c>
      <c r="K387" s="353">
        <f t="shared" si="198"/>
        <v>0</v>
      </c>
      <c r="L387" s="354">
        <v>1</v>
      </c>
      <c r="M387" s="325">
        <f t="shared" si="199"/>
        <v>0</v>
      </c>
      <c r="N387" s="340">
        <f t="shared" si="200"/>
        <v>0</v>
      </c>
      <c r="O387" s="341">
        <f t="shared" si="201"/>
        <v>0</v>
      </c>
    </row>
    <row r="388" spans="1:16" x14ac:dyDescent="0.25">
      <c r="A388" s="476"/>
      <c r="B388" s="269" t="s">
        <v>29</v>
      </c>
      <c r="C388" s="266">
        <v>0</v>
      </c>
      <c r="D388" s="57"/>
      <c r="E388" s="32"/>
      <c r="F388" s="267">
        <v>0</v>
      </c>
      <c r="G388" s="240"/>
      <c r="H388" s="190"/>
      <c r="I388" s="268"/>
      <c r="J388" s="24">
        <f t="shared" si="195"/>
        <v>0</v>
      </c>
      <c r="K388" s="353">
        <f t="shared" si="198"/>
        <v>0</v>
      </c>
      <c r="L388" s="354">
        <v>1</v>
      </c>
      <c r="M388" s="325">
        <f t="shared" si="199"/>
        <v>0</v>
      </c>
      <c r="N388" s="340">
        <f t="shared" si="200"/>
        <v>0</v>
      </c>
      <c r="O388" s="341">
        <f t="shared" si="201"/>
        <v>0</v>
      </c>
    </row>
    <row r="389" spans="1:16" x14ac:dyDescent="0.25">
      <c r="A389" s="476"/>
      <c r="B389" s="269" t="s">
        <v>96</v>
      </c>
      <c r="C389" s="266">
        <v>0</v>
      </c>
      <c r="D389" s="57"/>
      <c r="E389" s="32"/>
      <c r="F389" s="267">
        <v>0</v>
      </c>
      <c r="G389" s="240"/>
      <c r="H389" s="190"/>
      <c r="I389" s="268"/>
      <c r="J389" s="24">
        <f t="shared" si="195"/>
        <v>0</v>
      </c>
      <c r="K389" s="353">
        <f t="shared" si="198"/>
        <v>0</v>
      </c>
      <c r="L389" s="354">
        <v>1</v>
      </c>
      <c r="M389" s="325">
        <f t="shared" si="199"/>
        <v>0</v>
      </c>
      <c r="N389" s="340">
        <f t="shared" si="200"/>
        <v>0</v>
      </c>
      <c r="O389" s="341">
        <f t="shared" si="201"/>
        <v>0</v>
      </c>
    </row>
    <row r="390" spans="1:16" x14ac:dyDescent="0.25">
      <c r="A390" s="476"/>
      <c r="B390" s="269" t="s">
        <v>30</v>
      </c>
      <c r="C390" s="266">
        <v>0.121</v>
      </c>
      <c r="D390" s="57"/>
      <c r="E390" s="32"/>
      <c r="F390" s="267">
        <v>8.0699999999999994E-2</v>
      </c>
      <c r="G390" s="240"/>
      <c r="H390" s="190"/>
      <c r="I390" s="268"/>
      <c r="J390" s="24">
        <f t="shared" si="195"/>
        <v>0.20169999999999999</v>
      </c>
      <c r="K390" s="353">
        <f t="shared" si="198"/>
        <v>0.9434051</v>
      </c>
      <c r="L390" s="354">
        <v>1</v>
      </c>
      <c r="M390" s="325">
        <f t="shared" si="199"/>
        <v>0</v>
      </c>
      <c r="N390" s="340">
        <f t="shared" si="200"/>
        <v>0.20170001037999999</v>
      </c>
      <c r="O390" s="341">
        <f t="shared" si="201"/>
        <v>0</v>
      </c>
    </row>
    <row r="391" spans="1:16" ht="18" customHeight="1" x14ac:dyDescent="0.25">
      <c r="A391" s="476"/>
      <c r="B391" s="269" t="s">
        <v>74</v>
      </c>
      <c r="C391" s="266">
        <v>9.6799999999999997E-2</v>
      </c>
      <c r="D391" s="57"/>
      <c r="E391" s="32"/>
      <c r="F391" s="267">
        <v>6.4500000000000002E-2</v>
      </c>
      <c r="G391" s="240"/>
      <c r="H391" s="190"/>
      <c r="I391" s="268"/>
      <c r="J391" s="24">
        <f t="shared" si="195"/>
        <v>0.1613</v>
      </c>
      <c r="K391" s="353">
        <f t="shared" si="198"/>
        <v>0.75444339999999999</v>
      </c>
      <c r="L391" s="354">
        <v>1</v>
      </c>
      <c r="M391" s="325">
        <f t="shared" si="199"/>
        <v>0</v>
      </c>
      <c r="N391" s="340">
        <f t="shared" si="200"/>
        <v>0.16129999891999999</v>
      </c>
      <c r="O391" s="341">
        <f t="shared" si="201"/>
        <v>0</v>
      </c>
    </row>
    <row r="392" spans="1:16" ht="18" customHeight="1" x14ac:dyDescent="0.25">
      <c r="A392" s="476"/>
      <c r="B392" s="269" t="s">
        <v>55</v>
      </c>
      <c r="C392" s="266">
        <v>0</v>
      </c>
      <c r="D392" s="57"/>
      <c r="E392" s="32"/>
      <c r="F392" s="267">
        <v>0</v>
      </c>
      <c r="G392" s="240"/>
      <c r="H392" s="190"/>
      <c r="I392" s="268"/>
      <c r="J392" s="24">
        <f t="shared" si="195"/>
        <v>0</v>
      </c>
      <c r="K392" s="353">
        <f t="shared" si="198"/>
        <v>0</v>
      </c>
      <c r="L392" s="354">
        <v>1</v>
      </c>
      <c r="M392" s="325">
        <f t="shared" si="199"/>
        <v>0</v>
      </c>
      <c r="N392" s="340">
        <f t="shared" si="200"/>
        <v>0</v>
      </c>
      <c r="O392" s="341">
        <f t="shared" si="201"/>
        <v>0</v>
      </c>
    </row>
    <row r="393" spans="1:16" x14ac:dyDescent="0.25">
      <c r="A393" s="476"/>
      <c r="B393" s="269" t="s">
        <v>75</v>
      </c>
      <c r="C393" s="266">
        <v>0</v>
      </c>
      <c r="D393" s="57"/>
      <c r="E393" s="32"/>
      <c r="F393" s="267">
        <v>0</v>
      </c>
      <c r="G393" s="240"/>
      <c r="H393" s="190"/>
      <c r="I393" s="268"/>
      <c r="J393" s="24">
        <f t="shared" si="195"/>
        <v>0</v>
      </c>
      <c r="K393" s="353">
        <f t="shared" si="198"/>
        <v>0</v>
      </c>
      <c r="L393" s="354">
        <v>1</v>
      </c>
      <c r="M393" s="325">
        <f t="shared" si="199"/>
        <v>0</v>
      </c>
      <c r="N393" s="340">
        <f t="shared" si="200"/>
        <v>0</v>
      </c>
      <c r="O393" s="341">
        <f t="shared" si="201"/>
        <v>0</v>
      </c>
    </row>
    <row r="394" spans="1:16" x14ac:dyDescent="0.25">
      <c r="A394" s="476"/>
      <c r="B394" s="269" t="s">
        <v>56</v>
      </c>
      <c r="C394" s="266">
        <v>0.11799999999999999</v>
      </c>
      <c r="D394" s="57"/>
      <c r="E394" s="32"/>
      <c r="F394" s="267">
        <v>7.8700000000000006E-2</v>
      </c>
      <c r="G394" s="240"/>
      <c r="H394" s="190"/>
      <c r="I394" s="268"/>
      <c r="J394" s="24">
        <f t="shared" si="195"/>
        <v>0.19670000000000001</v>
      </c>
      <c r="K394" s="353">
        <f t="shared" si="198"/>
        <v>0.92001869999999997</v>
      </c>
      <c r="L394" s="354">
        <v>1</v>
      </c>
      <c r="M394" s="325">
        <f t="shared" si="199"/>
        <v>0</v>
      </c>
      <c r="N394" s="340">
        <f t="shared" si="200"/>
        <v>0.19669999805999999</v>
      </c>
      <c r="O394" s="341">
        <f t="shared" si="201"/>
        <v>0</v>
      </c>
    </row>
    <row r="395" spans="1:16" ht="15.75" thickBot="1" x14ac:dyDescent="0.3">
      <c r="A395" s="476"/>
      <c r="B395" s="320" t="s">
        <v>57</v>
      </c>
      <c r="C395" s="326">
        <v>0.12770000000000001</v>
      </c>
      <c r="D395" s="258"/>
      <c r="E395" s="327"/>
      <c r="F395" s="328">
        <v>8.5199999999999998E-2</v>
      </c>
      <c r="G395" s="329"/>
      <c r="H395" s="199"/>
      <c r="I395" s="330"/>
      <c r="J395" s="38">
        <f t="shared" si="195"/>
        <v>0.21290000000000001</v>
      </c>
      <c r="K395" s="417">
        <f t="shared" si="198"/>
        <v>0.99579050000000002</v>
      </c>
      <c r="L395" s="418">
        <v>1</v>
      </c>
      <c r="M395" s="325">
        <f t="shared" si="199"/>
        <v>0</v>
      </c>
      <c r="N395" s="340">
        <f t="shared" si="200"/>
        <v>0.21290000889999999</v>
      </c>
      <c r="O395" s="341">
        <f t="shared" si="201"/>
        <v>0</v>
      </c>
    </row>
    <row r="396" spans="1:16" ht="30" customHeight="1" thickBot="1" x14ac:dyDescent="0.3">
      <c r="A396" s="476"/>
      <c r="B396" s="447" t="s">
        <v>89</v>
      </c>
      <c r="C396" s="448"/>
      <c r="D396" s="448"/>
      <c r="E396" s="448"/>
      <c r="F396" s="448"/>
      <c r="G396" s="448"/>
      <c r="H396" s="448"/>
      <c r="I396" s="448"/>
      <c r="J396" s="448"/>
      <c r="K396" s="412"/>
      <c r="L396" s="413"/>
      <c r="M396" s="342"/>
      <c r="N396" s="340"/>
      <c r="O396" s="340"/>
    </row>
    <row r="397" spans="1:16" ht="19.5" customHeight="1" thickBot="1" x14ac:dyDescent="0.3">
      <c r="A397" s="476"/>
      <c r="B397" s="142" t="s">
        <v>49</v>
      </c>
      <c r="C397" s="97">
        <v>0.13869999999999999</v>
      </c>
      <c r="D397" s="98">
        <v>0</v>
      </c>
      <c r="E397" s="99">
        <v>0</v>
      </c>
      <c r="F397" s="97">
        <v>9.2600000000000002E-2</v>
      </c>
      <c r="G397" s="98">
        <v>0</v>
      </c>
      <c r="H397" s="98">
        <v>0</v>
      </c>
      <c r="I397" s="99">
        <v>0</v>
      </c>
      <c r="J397" s="275">
        <f>SUM(C397:I397)</f>
        <v>0.23130000000000001</v>
      </c>
      <c r="K397" s="351"/>
      <c r="L397" s="352"/>
      <c r="M397" s="342"/>
      <c r="N397" s="340"/>
      <c r="O397" s="340"/>
      <c r="P397" s="445"/>
    </row>
    <row r="398" spans="1:16" ht="22.5" x14ac:dyDescent="0.25">
      <c r="A398" s="476"/>
      <c r="B398" s="276" t="s">
        <v>69</v>
      </c>
      <c r="C398" s="290">
        <v>0.1055</v>
      </c>
      <c r="D398" s="238"/>
      <c r="E398" s="77"/>
      <c r="F398" s="291">
        <v>7.0400000000000004E-2</v>
      </c>
      <c r="G398" s="292"/>
      <c r="H398" s="293"/>
      <c r="I398" s="294"/>
      <c r="J398" s="24">
        <f t="shared" ref="J398:J418" si="202">SUM(C398:I398)</f>
        <v>0.1759</v>
      </c>
      <c r="K398" s="353">
        <f>(C398+F398)/($C$397+$F$397)</f>
        <v>0.76048420000000005</v>
      </c>
      <c r="L398" s="354">
        <v>1</v>
      </c>
      <c r="M398" s="325">
        <f t="shared" ref="M398" si="203">(H398+I398)/($H$259+$I$259)</f>
        <v>0</v>
      </c>
      <c r="N398" s="340">
        <f>$J$397*K398*L398</f>
        <v>0.17589999546000001</v>
      </c>
      <c r="O398" s="341">
        <f t="shared" ref="O398" si="204">J398-N398</f>
        <v>0</v>
      </c>
    </row>
    <row r="399" spans="1:16" x14ac:dyDescent="0.25">
      <c r="A399" s="476"/>
      <c r="B399" s="265" t="s">
        <v>70</v>
      </c>
      <c r="C399" s="266">
        <v>0.1419</v>
      </c>
      <c r="D399" s="57"/>
      <c r="E399" s="32"/>
      <c r="F399" s="267">
        <v>9.4700000000000006E-2</v>
      </c>
      <c r="G399" s="240"/>
      <c r="H399" s="190"/>
      <c r="I399" s="268"/>
      <c r="J399" s="24">
        <f t="shared" si="202"/>
        <v>0.2366</v>
      </c>
      <c r="K399" s="353">
        <f t="shared" ref="K399:K418" si="205">(C399+F399)/($C$397+$F$397)</f>
        <v>1.0229140000000001</v>
      </c>
      <c r="L399" s="354">
        <v>1</v>
      </c>
      <c r="M399" s="325">
        <f t="shared" ref="M399:M418" si="206">(H399+I399)/($H$259+$I$259)</f>
        <v>0</v>
      </c>
      <c r="N399" s="340">
        <f t="shared" ref="N399:N418" si="207">$J$397*K399*L399</f>
        <v>0.23660000819999999</v>
      </c>
      <c r="O399" s="341">
        <f t="shared" ref="O399:O418" si="208">J399-N399</f>
        <v>0</v>
      </c>
    </row>
    <row r="400" spans="1:16" ht="18.75" customHeight="1" x14ac:dyDescent="0.25">
      <c r="A400" s="476"/>
      <c r="B400" s="248" t="s">
        <v>38</v>
      </c>
      <c r="C400" s="287">
        <v>0.1041</v>
      </c>
      <c r="D400" s="252"/>
      <c r="E400" s="253"/>
      <c r="F400" s="262">
        <v>6.9400000000000003E-2</v>
      </c>
      <c r="G400" s="250"/>
      <c r="H400" s="195"/>
      <c r="I400" s="288"/>
      <c r="J400" s="310">
        <f t="shared" si="202"/>
        <v>0.17349999999999999</v>
      </c>
      <c r="K400" s="353">
        <f t="shared" si="205"/>
        <v>0.75010810000000006</v>
      </c>
      <c r="L400" s="354">
        <v>1</v>
      </c>
      <c r="M400" s="325">
        <f t="shared" si="206"/>
        <v>0</v>
      </c>
      <c r="N400" s="340">
        <f t="shared" si="207"/>
        <v>0.17350000353</v>
      </c>
      <c r="O400" s="341">
        <f t="shared" si="208"/>
        <v>0</v>
      </c>
    </row>
    <row r="401" spans="1:15" x14ac:dyDescent="0.25">
      <c r="A401" s="476"/>
      <c r="B401" s="269" t="s">
        <v>71</v>
      </c>
      <c r="C401" s="266">
        <v>0.1419</v>
      </c>
      <c r="D401" s="57"/>
      <c r="E401" s="32"/>
      <c r="F401" s="267">
        <v>9.4700000000000006E-2</v>
      </c>
      <c r="G401" s="240"/>
      <c r="H401" s="190"/>
      <c r="I401" s="268"/>
      <c r="J401" s="24">
        <f t="shared" si="202"/>
        <v>0.2366</v>
      </c>
      <c r="K401" s="353">
        <f t="shared" si="205"/>
        <v>1.0229140000000001</v>
      </c>
      <c r="L401" s="354">
        <v>1</v>
      </c>
      <c r="M401" s="325">
        <f t="shared" si="206"/>
        <v>0</v>
      </c>
      <c r="N401" s="340">
        <f t="shared" si="207"/>
        <v>0.23660000819999999</v>
      </c>
      <c r="O401" s="341">
        <f t="shared" si="208"/>
        <v>0</v>
      </c>
    </row>
    <row r="402" spans="1:15" x14ac:dyDescent="0.25">
      <c r="A402" s="476"/>
      <c r="B402" s="269" t="s">
        <v>72</v>
      </c>
      <c r="C402" s="266">
        <v>0.1419</v>
      </c>
      <c r="D402" s="57"/>
      <c r="E402" s="32"/>
      <c r="F402" s="267">
        <v>9.4700000000000006E-2</v>
      </c>
      <c r="G402" s="240"/>
      <c r="H402" s="190"/>
      <c r="I402" s="268"/>
      <c r="J402" s="24">
        <f t="shared" si="202"/>
        <v>0.2366</v>
      </c>
      <c r="K402" s="353">
        <f t="shared" si="205"/>
        <v>1.0229140000000001</v>
      </c>
      <c r="L402" s="354">
        <v>1</v>
      </c>
      <c r="M402" s="325">
        <f t="shared" si="206"/>
        <v>0</v>
      </c>
      <c r="N402" s="340">
        <f t="shared" si="207"/>
        <v>0.23660000819999999</v>
      </c>
      <c r="O402" s="341">
        <f t="shared" si="208"/>
        <v>0</v>
      </c>
    </row>
    <row r="403" spans="1:15" x14ac:dyDescent="0.25">
      <c r="A403" s="476"/>
      <c r="B403" s="269" t="s">
        <v>37</v>
      </c>
      <c r="C403" s="266">
        <v>0.14050000000000001</v>
      </c>
      <c r="D403" s="57"/>
      <c r="E403" s="32"/>
      <c r="F403" s="267">
        <v>9.3700000000000006E-2</v>
      </c>
      <c r="G403" s="240"/>
      <c r="H403" s="190"/>
      <c r="I403" s="268"/>
      <c r="J403" s="24">
        <f t="shared" si="202"/>
        <v>0.23419999999999999</v>
      </c>
      <c r="K403" s="353">
        <f t="shared" si="205"/>
        <v>1.0125378</v>
      </c>
      <c r="L403" s="354">
        <v>1</v>
      </c>
      <c r="M403" s="325">
        <f t="shared" si="206"/>
        <v>0</v>
      </c>
      <c r="N403" s="340">
        <f t="shared" si="207"/>
        <v>0.23419999314000001</v>
      </c>
      <c r="O403" s="341">
        <f t="shared" si="208"/>
        <v>0</v>
      </c>
    </row>
    <row r="404" spans="1:15" x14ac:dyDescent="0.25">
      <c r="A404" s="476"/>
      <c r="B404" s="269" t="s">
        <v>32</v>
      </c>
      <c r="C404" s="266">
        <v>0.1419</v>
      </c>
      <c r="D404" s="57"/>
      <c r="E404" s="32"/>
      <c r="F404" s="267">
        <v>9.4700000000000006E-2</v>
      </c>
      <c r="G404" s="240"/>
      <c r="H404" s="190"/>
      <c r="I404" s="268"/>
      <c r="J404" s="24">
        <f t="shared" si="202"/>
        <v>0.2366</v>
      </c>
      <c r="K404" s="353">
        <f t="shared" si="205"/>
        <v>1.0229140000000001</v>
      </c>
      <c r="L404" s="354">
        <v>1</v>
      </c>
      <c r="M404" s="325">
        <f t="shared" si="206"/>
        <v>0</v>
      </c>
      <c r="N404" s="340">
        <f t="shared" si="207"/>
        <v>0.23660000819999999</v>
      </c>
      <c r="O404" s="341">
        <f t="shared" si="208"/>
        <v>0</v>
      </c>
    </row>
    <row r="405" spans="1:15" ht="16.5" customHeight="1" x14ac:dyDescent="0.25">
      <c r="A405" s="476"/>
      <c r="B405" s="269" t="s">
        <v>73</v>
      </c>
      <c r="C405" s="266">
        <v>0.1419</v>
      </c>
      <c r="D405" s="57"/>
      <c r="E405" s="32"/>
      <c r="F405" s="267">
        <v>9.4700000000000006E-2</v>
      </c>
      <c r="G405" s="240"/>
      <c r="H405" s="190"/>
      <c r="I405" s="268"/>
      <c r="J405" s="24">
        <f t="shared" si="202"/>
        <v>0.2366</v>
      </c>
      <c r="K405" s="353">
        <f t="shared" si="205"/>
        <v>1.0229140000000001</v>
      </c>
      <c r="L405" s="354">
        <v>1</v>
      </c>
      <c r="M405" s="325">
        <f t="shared" si="206"/>
        <v>0</v>
      </c>
      <c r="N405" s="340">
        <f t="shared" si="207"/>
        <v>0.23660000819999999</v>
      </c>
      <c r="O405" s="341">
        <f t="shared" si="208"/>
        <v>0</v>
      </c>
    </row>
    <row r="406" spans="1:15" ht="16.5" customHeight="1" x14ac:dyDescent="0.25">
      <c r="A406" s="476"/>
      <c r="B406" s="269" t="s">
        <v>52</v>
      </c>
      <c r="C406" s="266">
        <v>0.1419</v>
      </c>
      <c r="D406" s="57"/>
      <c r="E406" s="32"/>
      <c r="F406" s="267">
        <v>9.4700000000000006E-2</v>
      </c>
      <c r="G406" s="240"/>
      <c r="H406" s="190"/>
      <c r="I406" s="268"/>
      <c r="J406" s="24">
        <f t="shared" si="202"/>
        <v>0.2366</v>
      </c>
      <c r="K406" s="353">
        <f t="shared" si="205"/>
        <v>1.0229140000000001</v>
      </c>
      <c r="L406" s="354">
        <v>1</v>
      </c>
      <c r="M406" s="325">
        <f t="shared" si="206"/>
        <v>0</v>
      </c>
      <c r="N406" s="340">
        <f t="shared" si="207"/>
        <v>0.23660000819999999</v>
      </c>
      <c r="O406" s="341">
        <f t="shared" si="208"/>
        <v>0</v>
      </c>
    </row>
    <row r="407" spans="1:15" x14ac:dyDescent="0.25">
      <c r="A407" s="476"/>
      <c r="B407" s="269" t="s">
        <v>33</v>
      </c>
      <c r="C407" s="266">
        <v>0</v>
      </c>
      <c r="D407" s="57"/>
      <c r="E407" s="32"/>
      <c r="F407" s="267">
        <v>0</v>
      </c>
      <c r="G407" s="240"/>
      <c r="H407" s="190"/>
      <c r="I407" s="268"/>
      <c r="J407" s="24">
        <f t="shared" si="202"/>
        <v>0</v>
      </c>
      <c r="K407" s="353">
        <f t="shared" si="205"/>
        <v>0</v>
      </c>
      <c r="L407" s="354">
        <v>1</v>
      </c>
      <c r="M407" s="325">
        <f t="shared" si="206"/>
        <v>0</v>
      </c>
      <c r="N407" s="340">
        <f t="shared" si="207"/>
        <v>0</v>
      </c>
      <c r="O407" s="341">
        <f t="shared" si="208"/>
        <v>0</v>
      </c>
    </row>
    <row r="408" spans="1:15" x14ac:dyDescent="0.25">
      <c r="A408" s="476"/>
      <c r="B408" s="269" t="s">
        <v>53</v>
      </c>
      <c r="C408" s="266">
        <v>0.1419</v>
      </c>
      <c r="D408" s="57"/>
      <c r="E408" s="32"/>
      <c r="F408" s="267">
        <v>9.4700000000000006E-2</v>
      </c>
      <c r="G408" s="240"/>
      <c r="H408" s="190"/>
      <c r="I408" s="268"/>
      <c r="J408" s="24">
        <f t="shared" si="202"/>
        <v>0.2366</v>
      </c>
      <c r="K408" s="353">
        <f t="shared" si="205"/>
        <v>1.0229140000000001</v>
      </c>
      <c r="L408" s="354">
        <v>1</v>
      </c>
      <c r="M408" s="325">
        <f t="shared" si="206"/>
        <v>0</v>
      </c>
      <c r="N408" s="340">
        <f t="shared" si="207"/>
        <v>0.23660000819999999</v>
      </c>
      <c r="O408" s="341">
        <f t="shared" si="208"/>
        <v>0</v>
      </c>
    </row>
    <row r="409" spans="1:15" x14ac:dyDescent="0.25">
      <c r="A409" s="476"/>
      <c r="B409" s="269" t="s">
        <v>34</v>
      </c>
      <c r="C409" s="266">
        <v>0.13650000000000001</v>
      </c>
      <c r="D409" s="57"/>
      <c r="E409" s="32"/>
      <c r="F409" s="267">
        <v>9.11E-2</v>
      </c>
      <c r="G409" s="240"/>
      <c r="H409" s="190"/>
      <c r="I409" s="268"/>
      <c r="J409" s="24">
        <f t="shared" si="202"/>
        <v>0.2276</v>
      </c>
      <c r="K409" s="353">
        <f t="shared" si="205"/>
        <v>0.98400350000000003</v>
      </c>
      <c r="L409" s="354">
        <v>1</v>
      </c>
      <c r="M409" s="325">
        <f t="shared" si="206"/>
        <v>0</v>
      </c>
      <c r="N409" s="340">
        <f t="shared" si="207"/>
        <v>0.22760000955000001</v>
      </c>
      <c r="O409" s="341">
        <f t="shared" si="208"/>
        <v>0</v>
      </c>
    </row>
    <row r="410" spans="1:15" ht="18" customHeight="1" x14ac:dyDescent="0.25">
      <c r="A410" s="476"/>
      <c r="B410" s="269" t="s">
        <v>35</v>
      </c>
      <c r="C410" s="266">
        <v>0</v>
      </c>
      <c r="D410" s="57"/>
      <c r="E410" s="32"/>
      <c r="F410" s="267">
        <v>0</v>
      </c>
      <c r="G410" s="240"/>
      <c r="H410" s="190"/>
      <c r="I410" s="268"/>
      <c r="J410" s="24">
        <f t="shared" si="202"/>
        <v>0</v>
      </c>
      <c r="K410" s="353">
        <f t="shared" si="205"/>
        <v>0</v>
      </c>
      <c r="L410" s="354">
        <v>1</v>
      </c>
      <c r="M410" s="325">
        <f t="shared" si="206"/>
        <v>0</v>
      </c>
      <c r="N410" s="340">
        <f t="shared" si="207"/>
        <v>0</v>
      </c>
      <c r="O410" s="341">
        <f t="shared" si="208"/>
        <v>0</v>
      </c>
    </row>
    <row r="411" spans="1:15" x14ac:dyDescent="0.25">
      <c r="A411" s="476"/>
      <c r="B411" s="269" t="s">
        <v>29</v>
      </c>
      <c r="C411" s="266">
        <v>0</v>
      </c>
      <c r="D411" s="57"/>
      <c r="E411" s="32"/>
      <c r="F411" s="267">
        <v>0</v>
      </c>
      <c r="G411" s="240"/>
      <c r="H411" s="190"/>
      <c r="I411" s="268"/>
      <c r="J411" s="24">
        <f t="shared" si="202"/>
        <v>0</v>
      </c>
      <c r="K411" s="353">
        <f t="shared" si="205"/>
        <v>0</v>
      </c>
      <c r="L411" s="354">
        <v>1</v>
      </c>
      <c r="M411" s="325">
        <f t="shared" si="206"/>
        <v>0</v>
      </c>
      <c r="N411" s="340">
        <f t="shared" si="207"/>
        <v>0</v>
      </c>
      <c r="O411" s="341">
        <f t="shared" si="208"/>
        <v>0</v>
      </c>
    </row>
    <row r="412" spans="1:15" x14ac:dyDescent="0.25">
      <c r="A412" s="476"/>
      <c r="B412" s="269" t="s">
        <v>96</v>
      </c>
      <c r="C412" s="266">
        <v>0</v>
      </c>
      <c r="D412" s="57"/>
      <c r="E412" s="32"/>
      <c r="F412" s="267">
        <v>0</v>
      </c>
      <c r="G412" s="240"/>
      <c r="H412" s="190"/>
      <c r="I412" s="268"/>
      <c r="J412" s="24">
        <f t="shared" si="202"/>
        <v>0</v>
      </c>
      <c r="K412" s="353">
        <f t="shared" si="205"/>
        <v>0</v>
      </c>
      <c r="L412" s="354">
        <v>1</v>
      </c>
      <c r="M412" s="325">
        <f t="shared" si="206"/>
        <v>0</v>
      </c>
      <c r="N412" s="340">
        <f t="shared" si="207"/>
        <v>0</v>
      </c>
      <c r="O412" s="341">
        <f t="shared" si="208"/>
        <v>0</v>
      </c>
    </row>
    <row r="413" spans="1:15" x14ac:dyDescent="0.25">
      <c r="A413" s="476"/>
      <c r="B413" s="269" t="s">
        <v>30</v>
      </c>
      <c r="C413" s="266">
        <v>0.1217</v>
      </c>
      <c r="D413" s="57"/>
      <c r="E413" s="32"/>
      <c r="F413" s="267">
        <v>8.1100000000000005E-2</v>
      </c>
      <c r="G413" s="240"/>
      <c r="H413" s="190"/>
      <c r="I413" s="268"/>
      <c r="J413" s="24">
        <f t="shared" si="202"/>
        <v>0.20280000000000001</v>
      </c>
      <c r="K413" s="353">
        <f t="shared" si="205"/>
        <v>0.87678339999999999</v>
      </c>
      <c r="L413" s="354">
        <v>1</v>
      </c>
      <c r="M413" s="325">
        <f t="shared" si="206"/>
        <v>0</v>
      </c>
      <c r="N413" s="340">
        <f t="shared" si="207"/>
        <v>0.20280000041999999</v>
      </c>
      <c r="O413" s="341">
        <f t="shared" si="208"/>
        <v>0</v>
      </c>
    </row>
    <row r="414" spans="1:15" ht="16.5" customHeight="1" x14ac:dyDescent="0.25">
      <c r="A414" s="476"/>
      <c r="B414" s="269" t="s">
        <v>74</v>
      </c>
      <c r="C414" s="266">
        <v>0.11310000000000001</v>
      </c>
      <c r="D414" s="57"/>
      <c r="E414" s="32"/>
      <c r="F414" s="267">
        <v>7.5499999999999998E-2</v>
      </c>
      <c r="G414" s="240"/>
      <c r="H414" s="190"/>
      <c r="I414" s="268"/>
      <c r="J414" s="24">
        <f t="shared" si="202"/>
        <v>0.18859999999999999</v>
      </c>
      <c r="K414" s="353">
        <f t="shared" si="205"/>
        <v>0.81539130000000004</v>
      </c>
      <c r="L414" s="354">
        <v>1</v>
      </c>
      <c r="M414" s="325">
        <f t="shared" si="206"/>
        <v>0</v>
      </c>
      <c r="N414" s="340">
        <f t="shared" si="207"/>
        <v>0.18860000768999999</v>
      </c>
      <c r="O414" s="341">
        <f t="shared" si="208"/>
        <v>0</v>
      </c>
    </row>
    <row r="415" spans="1:15" ht="18" customHeight="1" x14ac:dyDescent="0.25">
      <c r="A415" s="476"/>
      <c r="B415" s="269" t="s">
        <v>55</v>
      </c>
      <c r="C415" s="266">
        <v>0.1419</v>
      </c>
      <c r="D415" s="57"/>
      <c r="E415" s="32"/>
      <c r="F415" s="267">
        <v>9.4700000000000006E-2</v>
      </c>
      <c r="G415" s="240"/>
      <c r="H415" s="190"/>
      <c r="I415" s="268"/>
      <c r="J415" s="24">
        <f t="shared" si="202"/>
        <v>0.2366</v>
      </c>
      <c r="K415" s="353">
        <f t="shared" si="205"/>
        <v>1.0229140000000001</v>
      </c>
      <c r="L415" s="354">
        <v>1</v>
      </c>
      <c r="M415" s="325">
        <f t="shared" si="206"/>
        <v>0</v>
      </c>
      <c r="N415" s="340">
        <f t="shared" si="207"/>
        <v>0.23660000819999999</v>
      </c>
      <c r="O415" s="341">
        <f t="shared" si="208"/>
        <v>0</v>
      </c>
    </row>
    <row r="416" spans="1:15" x14ac:dyDescent="0.25">
      <c r="A416" s="476"/>
      <c r="B416" s="269" t="s">
        <v>75</v>
      </c>
      <c r="C416" s="266">
        <v>0.1419</v>
      </c>
      <c r="D416" s="57"/>
      <c r="E416" s="32"/>
      <c r="F416" s="267">
        <v>9.4700000000000006E-2</v>
      </c>
      <c r="G416" s="240"/>
      <c r="H416" s="190"/>
      <c r="I416" s="268"/>
      <c r="J416" s="24">
        <f t="shared" si="202"/>
        <v>0.2366</v>
      </c>
      <c r="K416" s="353">
        <f t="shared" si="205"/>
        <v>1.0229140000000001</v>
      </c>
      <c r="L416" s="354">
        <v>1</v>
      </c>
      <c r="M416" s="325">
        <f t="shared" si="206"/>
        <v>0</v>
      </c>
      <c r="N416" s="340">
        <f t="shared" si="207"/>
        <v>0.23660000819999999</v>
      </c>
      <c r="O416" s="341">
        <f t="shared" si="208"/>
        <v>0</v>
      </c>
    </row>
    <row r="417" spans="1:16" x14ac:dyDescent="0.25">
      <c r="A417" s="476"/>
      <c r="B417" s="269" t="s">
        <v>56</v>
      </c>
      <c r="C417" s="266">
        <v>0.13420000000000001</v>
      </c>
      <c r="D417" s="57"/>
      <c r="E417" s="32"/>
      <c r="F417" s="267">
        <v>8.9499999999999996E-2</v>
      </c>
      <c r="G417" s="240"/>
      <c r="H417" s="190"/>
      <c r="I417" s="268"/>
      <c r="J417" s="24">
        <f t="shared" si="202"/>
        <v>0.22370000000000001</v>
      </c>
      <c r="K417" s="353">
        <f t="shared" si="205"/>
        <v>0.96714219999999995</v>
      </c>
      <c r="L417" s="354">
        <v>1</v>
      </c>
      <c r="M417" s="325">
        <f t="shared" si="206"/>
        <v>0</v>
      </c>
      <c r="N417" s="340">
        <f t="shared" si="207"/>
        <v>0.22369999086</v>
      </c>
      <c r="O417" s="341">
        <f t="shared" si="208"/>
        <v>0</v>
      </c>
    </row>
    <row r="418" spans="1:16" ht="15.75" thickBot="1" x14ac:dyDescent="0.3">
      <c r="A418" s="476"/>
      <c r="B418" s="270" t="s">
        <v>57</v>
      </c>
      <c r="C418" s="271">
        <v>0.1419</v>
      </c>
      <c r="D418" s="243"/>
      <c r="E418" s="245"/>
      <c r="F418" s="281">
        <v>9.4700000000000006E-2</v>
      </c>
      <c r="G418" s="240"/>
      <c r="H418" s="236"/>
      <c r="I418" s="272"/>
      <c r="J418" s="24">
        <f t="shared" si="202"/>
        <v>0.2366</v>
      </c>
      <c r="K418" s="353">
        <f t="shared" si="205"/>
        <v>1.0229140000000001</v>
      </c>
      <c r="L418" s="354">
        <v>1</v>
      </c>
      <c r="M418" s="325">
        <f t="shared" si="206"/>
        <v>0</v>
      </c>
      <c r="N418" s="340">
        <f t="shared" si="207"/>
        <v>0.23660000819999999</v>
      </c>
      <c r="O418" s="341">
        <f t="shared" si="208"/>
        <v>0</v>
      </c>
    </row>
    <row r="419" spans="1:16" ht="32.25" customHeight="1" thickBot="1" x14ac:dyDescent="0.3">
      <c r="A419" s="476"/>
      <c r="B419" s="447" t="s">
        <v>90</v>
      </c>
      <c r="C419" s="448"/>
      <c r="D419" s="448"/>
      <c r="E419" s="448"/>
      <c r="F419" s="448"/>
      <c r="G419" s="448"/>
      <c r="H419" s="448"/>
      <c r="I419" s="448"/>
      <c r="J419" s="448"/>
      <c r="K419" s="380"/>
      <c r="L419" s="381"/>
      <c r="M419" s="342"/>
      <c r="N419" s="340"/>
      <c r="O419" s="340"/>
    </row>
    <row r="420" spans="1:16" ht="19.5" customHeight="1" thickBot="1" x14ac:dyDescent="0.3">
      <c r="A420" s="476"/>
      <c r="B420" s="142" t="s">
        <v>49</v>
      </c>
      <c r="C420" s="97">
        <v>0.29520000000000002</v>
      </c>
      <c r="D420" s="98">
        <v>0</v>
      </c>
      <c r="E420" s="99">
        <v>0</v>
      </c>
      <c r="F420" s="97">
        <v>0.19689999999999999</v>
      </c>
      <c r="G420" s="98">
        <v>0</v>
      </c>
      <c r="H420" s="98">
        <v>0</v>
      </c>
      <c r="I420" s="99">
        <v>0</v>
      </c>
      <c r="J420" s="275">
        <f>SUM(C420:I420)</f>
        <v>0.49209999999999998</v>
      </c>
      <c r="K420" s="349"/>
      <c r="L420" s="352"/>
      <c r="M420" s="342"/>
      <c r="N420" s="340"/>
      <c r="O420" s="340"/>
      <c r="P420" s="445"/>
    </row>
    <row r="421" spans="1:16" ht="24.75" customHeight="1" x14ac:dyDescent="0.25">
      <c r="A421" s="476"/>
      <c r="B421" s="260" t="s">
        <v>69</v>
      </c>
      <c r="C421" s="261">
        <v>0.22140000000000001</v>
      </c>
      <c r="D421" s="250"/>
      <c r="E421" s="251"/>
      <c r="F421" s="262">
        <v>0.1477</v>
      </c>
      <c r="G421" s="250"/>
      <c r="H421" s="263"/>
      <c r="I421" s="264"/>
      <c r="J421" s="310">
        <f t="shared" ref="J421:J441" si="209">SUM(C421:I421)</f>
        <v>0.36909999999999998</v>
      </c>
      <c r="K421" s="353">
        <f>(C421+F421)/($C$420+$F$420)</f>
        <v>0.75005080000000002</v>
      </c>
      <c r="L421" s="354">
        <v>1</v>
      </c>
      <c r="M421" s="325">
        <f t="shared" ref="M421" si="210">(H421+I421)/($H$259+$I$259)</f>
        <v>0</v>
      </c>
      <c r="N421" s="340">
        <f>$J$420*K421*L421</f>
        <v>0.36909999867999999</v>
      </c>
      <c r="O421" s="341">
        <f t="shared" ref="O421" si="211">J421-N421</f>
        <v>0</v>
      </c>
    </row>
    <row r="422" spans="1:16" x14ac:dyDescent="0.25">
      <c r="A422" s="476"/>
      <c r="B422" s="265" t="s">
        <v>70</v>
      </c>
      <c r="C422" s="266">
        <v>0</v>
      </c>
      <c r="D422" s="57"/>
      <c r="E422" s="32"/>
      <c r="F422" s="267">
        <v>0</v>
      </c>
      <c r="G422" s="240"/>
      <c r="H422" s="190"/>
      <c r="I422" s="268"/>
      <c r="J422" s="24">
        <f t="shared" si="209"/>
        <v>0</v>
      </c>
      <c r="K422" s="353">
        <f t="shared" ref="K422:K441" si="212">(C422+F422)/($C$420+$F$420)</f>
        <v>0</v>
      </c>
      <c r="L422" s="354">
        <v>1</v>
      </c>
      <c r="M422" s="325">
        <f t="shared" ref="M422:M441" si="213">(H422+I422)/($H$259+$I$259)</f>
        <v>0</v>
      </c>
      <c r="N422" s="340">
        <f t="shared" ref="N422:N441" si="214">$J$420*K422*L422</f>
        <v>0</v>
      </c>
      <c r="O422" s="341">
        <f t="shared" ref="O422:O441" si="215">J422-N422</f>
        <v>0</v>
      </c>
    </row>
    <row r="423" spans="1:16" ht="18.75" customHeight="1" x14ac:dyDescent="0.25">
      <c r="A423" s="476"/>
      <c r="B423" s="269" t="s">
        <v>38</v>
      </c>
      <c r="C423" s="266">
        <v>0.24909999999999999</v>
      </c>
      <c r="D423" s="57"/>
      <c r="E423" s="32"/>
      <c r="F423" s="267">
        <v>0.1661</v>
      </c>
      <c r="G423" s="240"/>
      <c r="H423" s="190"/>
      <c r="I423" s="268"/>
      <c r="J423" s="24">
        <f t="shared" si="209"/>
        <v>0.41520000000000001</v>
      </c>
      <c r="K423" s="353">
        <f t="shared" si="212"/>
        <v>0.84373089999999995</v>
      </c>
      <c r="L423" s="354">
        <v>1</v>
      </c>
      <c r="M423" s="325">
        <f t="shared" si="213"/>
        <v>0</v>
      </c>
      <c r="N423" s="340">
        <f t="shared" si="214"/>
        <v>0.41519997589000002</v>
      </c>
      <c r="O423" s="341">
        <f t="shared" si="215"/>
        <v>0</v>
      </c>
    </row>
    <row r="424" spans="1:16" x14ac:dyDescent="0.25">
      <c r="A424" s="476"/>
      <c r="B424" s="269" t="s">
        <v>71</v>
      </c>
      <c r="C424" s="266">
        <v>0</v>
      </c>
      <c r="D424" s="57"/>
      <c r="E424" s="32"/>
      <c r="F424" s="267">
        <v>0</v>
      </c>
      <c r="G424" s="240"/>
      <c r="H424" s="190"/>
      <c r="I424" s="268"/>
      <c r="J424" s="24">
        <f t="shared" si="209"/>
        <v>0</v>
      </c>
      <c r="K424" s="353">
        <f t="shared" si="212"/>
        <v>0</v>
      </c>
      <c r="L424" s="354">
        <v>1</v>
      </c>
      <c r="M424" s="325">
        <f t="shared" si="213"/>
        <v>0</v>
      </c>
      <c r="N424" s="340">
        <f t="shared" si="214"/>
        <v>0</v>
      </c>
      <c r="O424" s="341">
        <f t="shared" si="215"/>
        <v>0</v>
      </c>
    </row>
    <row r="425" spans="1:16" x14ac:dyDescent="0.25">
      <c r="A425" s="476"/>
      <c r="B425" s="269" t="s">
        <v>72</v>
      </c>
      <c r="C425" s="266">
        <v>0</v>
      </c>
      <c r="D425" s="57"/>
      <c r="E425" s="32"/>
      <c r="F425" s="267">
        <v>0</v>
      </c>
      <c r="G425" s="240"/>
      <c r="H425" s="190"/>
      <c r="I425" s="268"/>
      <c r="J425" s="24">
        <f t="shared" si="209"/>
        <v>0</v>
      </c>
      <c r="K425" s="353">
        <f t="shared" si="212"/>
        <v>0</v>
      </c>
      <c r="L425" s="354">
        <v>1</v>
      </c>
      <c r="M425" s="325">
        <f t="shared" si="213"/>
        <v>0</v>
      </c>
      <c r="N425" s="340">
        <f t="shared" si="214"/>
        <v>0</v>
      </c>
      <c r="O425" s="341">
        <f t="shared" si="215"/>
        <v>0</v>
      </c>
    </row>
    <row r="426" spans="1:16" x14ac:dyDescent="0.25">
      <c r="A426" s="476"/>
      <c r="B426" s="269" t="s">
        <v>37</v>
      </c>
      <c r="C426" s="266">
        <v>0</v>
      </c>
      <c r="D426" s="57"/>
      <c r="E426" s="32"/>
      <c r="F426" s="267">
        <v>0</v>
      </c>
      <c r="G426" s="240"/>
      <c r="H426" s="190"/>
      <c r="I426" s="268"/>
      <c r="J426" s="24">
        <f t="shared" si="209"/>
        <v>0</v>
      </c>
      <c r="K426" s="353">
        <f t="shared" si="212"/>
        <v>0</v>
      </c>
      <c r="L426" s="354">
        <v>1</v>
      </c>
      <c r="M426" s="325">
        <f t="shared" si="213"/>
        <v>0</v>
      </c>
      <c r="N426" s="340">
        <f t="shared" si="214"/>
        <v>0</v>
      </c>
      <c r="O426" s="341">
        <f t="shared" si="215"/>
        <v>0</v>
      </c>
    </row>
    <row r="427" spans="1:16" x14ac:dyDescent="0.25">
      <c r="A427" s="476"/>
      <c r="B427" s="269" t="s">
        <v>32</v>
      </c>
      <c r="C427" s="266">
        <v>0</v>
      </c>
      <c r="D427" s="57"/>
      <c r="E427" s="32"/>
      <c r="F427" s="267">
        <v>0</v>
      </c>
      <c r="G427" s="240"/>
      <c r="H427" s="190"/>
      <c r="I427" s="268"/>
      <c r="J427" s="24">
        <f t="shared" si="209"/>
        <v>0</v>
      </c>
      <c r="K427" s="353">
        <f t="shared" si="212"/>
        <v>0</v>
      </c>
      <c r="L427" s="354">
        <v>1</v>
      </c>
      <c r="M427" s="325">
        <f t="shared" si="213"/>
        <v>0</v>
      </c>
      <c r="N427" s="340">
        <f t="shared" si="214"/>
        <v>0</v>
      </c>
      <c r="O427" s="341">
        <f t="shared" si="215"/>
        <v>0</v>
      </c>
    </row>
    <row r="428" spans="1:16" ht="15.75" customHeight="1" x14ac:dyDescent="0.25">
      <c r="A428" s="476"/>
      <c r="B428" s="269" t="s">
        <v>73</v>
      </c>
      <c r="C428" s="266">
        <v>0</v>
      </c>
      <c r="D428" s="57"/>
      <c r="E428" s="32"/>
      <c r="F428" s="267">
        <v>0</v>
      </c>
      <c r="G428" s="240"/>
      <c r="H428" s="190"/>
      <c r="I428" s="268"/>
      <c r="J428" s="24">
        <f t="shared" si="209"/>
        <v>0</v>
      </c>
      <c r="K428" s="353">
        <f t="shared" si="212"/>
        <v>0</v>
      </c>
      <c r="L428" s="354">
        <v>1</v>
      </c>
      <c r="M428" s="325">
        <f t="shared" si="213"/>
        <v>0</v>
      </c>
      <c r="N428" s="340">
        <f t="shared" si="214"/>
        <v>0</v>
      </c>
      <c r="O428" s="341">
        <f t="shared" si="215"/>
        <v>0</v>
      </c>
    </row>
    <row r="429" spans="1:16" ht="16.5" customHeight="1" x14ac:dyDescent="0.25">
      <c r="A429" s="476"/>
      <c r="B429" s="269" t="s">
        <v>52</v>
      </c>
      <c r="C429" s="266">
        <v>0</v>
      </c>
      <c r="D429" s="57"/>
      <c r="E429" s="32"/>
      <c r="F429" s="267">
        <v>0</v>
      </c>
      <c r="G429" s="240"/>
      <c r="H429" s="190"/>
      <c r="I429" s="268"/>
      <c r="J429" s="24">
        <f t="shared" si="209"/>
        <v>0</v>
      </c>
      <c r="K429" s="353">
        <f t="shared" si="212"/>
        <v>0</v>
      </c>
      <c r="L429" s="354">
        <v>1</v>
      </c>
      <c r="M429" s="325">
        <f t="shared" si="213"/>
        <v>0</v>
      </c>
      <c r="N429" s="340">
        <f t="shared" si="214"/>
        <v>0</v>
      </c>
      <c r="O429" s="341">
        <f t="shared" si="215"/>
        <v>0</v>
      </c>
    </row>
    <row r="430" spans="1:16" x14ac:dyDescent="0.25">
      <c r="A430" s="476"/>
      <c r="B430" s="269" t="s">
        <v>33</v>
      </c>
      <c r="C430" s="266">
        <v>0.33210000000000001</v>
      </c>
      <c r="D430" s="57"/>
      <c r="E430" s="32"/>
      <c r="F430" s="267">
        <v>0.2215</v>
      </c>
      <c r="G430" s="240"/>
      <c r="H430" s="190"/>
      <c r="I430" s="268"/>
      <c r="J430" s="24">
        <f t="shared" si="209"/>
        <v>0.55359999999999998</v>
      </c>
      <c r="K430" s="353">
        <f t="shared" si="212"/>
        <v>1.1249746</v>
      </c>
      <c r="L430" s="354">
        <v>1</v>
      </c>
      <c r="M430" s="325">
        <f t="shared" si="213"/>
        <v>0</v>
      </c>
      <c r="N430" s="340">
        <f t="shared" si="214"/>
        <v>0.55360000066000004</v>
      </c>
      <c r="O430" s="341">
        <f t="shared" si="215"/>
        <v>0</v>
      </c>
    </row>
    <row r="431" spans="1:16" x14ac:dyDescent="0.25">
      <c r="A431" s="476"/>
      <c r="B431" s="269" t="s">
        <v>53</v>
      </c>
      <c r="C431" s="266">
        <v>0</v>
      </c>
      <c r="D431" s="57"/>
      <c r="E431" s="32"/>
      <c r="F431" s="267">
        <v>0</v>
      </c>
      <c r="G431" s="240"/>
      <c r="H431" s="190"/>
      <c r="I431" s="268"/>
      <c r="J431" s="24">
        <f t="shared" si="209"/>
        <v>0</v>
      </c>
      <c r="K431" s="353">
        <f t="shared" si="212"/>
        <v>0</v>
      </c>
      <c r="L431" s="354">
        <v>1</v>
      </c>
      <c r="M431" s="325">
        <f t="shared" si="213"/>
        <v>0</v>
      </c>
      <c r="N431" s="340">
        <f t="shared" si="214"/>
        <v>0</v>
      </c>
      <c r="O431" s="341">
        <f t="shared" si="215"/>
        <v>0</v>
      </c>
    </row>
    <row r="432" spans="1:16" x14ac:dyDescent="0.25">
      <c r="A432" s="476"/>
      <c r="B432" s="269" t="s">
        <v>34</v>
      </c>
      <c r="C432" s="266">
        <v>0</v>
      </c>
      <c r="D432" s="57"/>
      <c r="E432" s="32"/>
      <c r="F432" s="267">
        <v>0</v>
      </c>
      <c r="G432" s="240"/>
      <c r="H432" s="190"/>
      <c r="I432" s="268"/>
      <c r="J432" s="24">
        <f t="shared" si="209"/>
        <v>0</v>
      </c>
      <c r="K432" s="353">
        <f t="shared" si="212"/>
        <v>0</v>
      </c>
      <c r="L432" s="354">
        <v>1</v>
      </c>
      <c r="M432" s="325">
        <f t="shared" si="213"/>
        <v>0</v>
      </c>
      <c r="N432" s="340">
        <f t="shared" si="214"/>
        <v>0</v>
      </c>
      <c r="O432" s="341">
        <f t="shared" si="215"/>
        <v>0</v>
      </c>
    </row>
    <row r="433" spans="1:16" ht="18.75" customHeight="1" x14ac:dyDescent="0.25">
      <c r="A433" s="476"/>
      <c r="B433" s="269" t="s">
        <v>35</v>
      </c>
      <c r="C433" s="266">
        <v>0</v>
      </c>
      <c r="D433" s="57"/>
      <c r="E433" s="32"/>
      <c r="F433" s="267">
        <v>0</v>
      </c>
      <c r="G433" s="240"/>
      <c r="H433" s="190"/>
      <c r="I433" s="268"/>
      <c r="J433" s="24">
        <f t="shared" si="209"/>
        <v>0</v>
      </c>
      <c r="K433" s="353">
        <f t="shared" si="212"/>
        <v>0</v>
      </c>
      <c r="L433" s="354">
        <v>1</v>
      </c>
      <c r="M433" s="325">
        <f t="shared" si="213"/>
        <v>0</v>
      </c>
      <c r="N433" s="340">
        <f t="shared" si="214"/>
        <v>0</v>
      </c>
      <c r="O433" s="341">
        <f t="shared" si="215"/>
        <v>0</v>
      </c>
    </row>
    <row r="434" spans="1:16" x14ac:dyDescent="0.25">
      <c r="A434" s="476"/>
      <c r="B434" s="269" t="s">
        <v>29</v>
      </c>
      <c r="C434" s="266">
        <v>0</v>
      </c>
      <c r="D434" s="57"/>
      <c r="E434" s="32"/>
      <c r="F434" s="267">
        <v>0</v>
      </c>
      <c r="G434" s="240"/>
      <c r="H434" s="190"/>
      <c r="I434" s="268"/>
      <c r="J434" s="24">
        <f t="shared" si="209"/>
        <v>0</v>
      </c>
      <c r="K434" s="353">
        <f t="shared" si="212"/>
        <v>0</v>
      </c>
      <c r="L434" s="354">
        <v>1</v>
      </c>
      <c r="M434" s="325">
        <f t="shared" si="213"/>
        <v>0</v>
      </c>
      <c r="N434" s="340">
        <f t="shared" si="214"/>
        <v>0</v>
      </c>
      <c r="O434" s="341">
        <f t="shared" si="215"/>
        <v>0</v>
      </c>
    </row>
    <row r="435" spans="1:16" x14ac:dyDescent="0.25">
      <c r="A435" s="476"/>
      <c r="B435" s="269" t="s">
        <v>96</v>
      </c>
      <c r="C435" s="266">
        <v>0</v>
      </c>
      <c r="D435" s="57"/>
      <c r="E435" s="32"/>
      <c r="F435" s="267">
        <v>0</v>
      </c>
      <c r="G435" s="240"/>
      <c r="H435" s="190"/>
      <c r="I435" s="268"/>
      <c r="J435" s="24">
        <f t="shared" si="209"/>
        <v>0</v>
      </c>
      <c r="K435" s="353">
        <f t="shared" si="212"/>
        <v>0</v>
      </c>
      <c r="L435" s="354">
        <v>1</v>
      </c>
      <c r="M435" s="325">
        <f t="shared" si="213"/>
        <v>0</v>
      </c>
      <c r="N435" s="340">
        <f t="shared" si="214"/>
        <v>0</v>
      </c>
      <c r="O435" s="341">
        <f t="shared" si="215"/>
        <v>0</v>
      </c>
    </row>
    <row r="436" spans="1:16" x14ac:dyDescent="0.25">
      <c r="A436" s="476"/>
      <c r="B436" s="269" t="s">
        <v>30</v>
      </c>
      <c r="C436" s="266">
        <v>0</v>
      </c>
      <c r="D436" s="57"/>
      <c r="E436" s="32"/>
      <c r="F436" s="267">
        <v>0</v>
      </c>
      <c r="G436" s="240"/>
      <c r="H436" s="190"/>
      <c r="I436" s="268"/>
      <c r="J436" s="24">
        <f t="shared" si="209"/>
        <v>0</v>
      </c>
      <c r="K436" s="353">
        <f t="shared" si="212"/>
        <v>0</v>
      </c>
      <c r="L436" s="354">
        <v>1</v>
      </c>
      <c r="M436" s="325">
        <f t="shared" si="213"/>
        <v>0</v>
      </c>
      <c r="N436" s="340">
        <f t="shared" si="214"/>
        <v>0</v>
      </c>
      <c r="O436" s="341">
        <f t="shared" si="215"/>
        <v>0</v>
      </c>
    </row>
    <row r="437" spans="1:16" ht="16.5" customHeight="1" x14ac:dyDescent="0.25">
      <c r="A437" s="476"/>
      <c r="B437" s="269" t="s">
        <v>74</v>
      </c>
      <c r="C437" s="266">
        <v>0</v>
      </c>
      <c r="D437" s="57"/>
      <c r="E437" s="32"/>
      <c r="F437" s="267">
        <v>0</v>
      </c>
      <c r="G437" s="240"/>
      <c r="H437" s="190"/>
      <c r="I437" s="268"/>
      <c r="J437" s="24">
        <f t="shared" si="209"/>
        <v>0</v>
      </c>
      <c r="K437" s="353">
        <f t="shared" si="212"/>
        <v>0</v>
      </c>
      <c r="L437" s="354">
        <v>1</v>
      </c>
      <c r="M437" s="325">
        <f t="shared" si="213"/>
        <v>0</v>
      </c>
      <c r="N437" s="340">
        <f t="shared" si="214"/>
        <v>0</v>
      </c>
      <c r="O437" s="341">
        <f t="shared" si="215"/>
        <v>0</v>
      </c>
    </row>
    <row r="438" spans="1:16" ht="17.25" customHeight="1" x14ac:dyDescent="0.25">
      <c r="A438" s="476"/>
      <c r="B438" s="269" t="s">
        <v>55</v>
      </c>
      <c r="C438" s="266">
        <v>0</v>
      </c>
      <c r="D438" s="57"/>
      <c r="E438" s="32"/>
      <c r="F438" s="267">
        <v>0</v>
      </c>
      <c r="G438" s="240"/>
      <c r="H438" s="190"/>
      <c r="I438" s="268"/>
      <c r="J438" s="24">
        <f t="shared" si="209"/>
        <v>0</v>
      </c>
      <c r="K438" s="353">
        <f t="shared" si="212"/>
        <v>0</v>
      </c>
      <c r="L438" s="354">
        <v>1</v>
      </c>
      <c r="M438" s="325">
        <f t="shared" si="213"/>
        <v>0</v>
      </c>
      <c r="N438" s="340">
        <f t="shared" si="214"/>
        <v>0</v>
      </c>
      <c r="O438" s="341">
        <f t="shared" si="215"/>
        <v>0</v>
      </c>
    </row>
    <row r="439" spans="1:16" x14ac:dyDescent="0.25">
      <c r="A439" s="476"/>
      <c r="B439" s="269" t="s">
        <v>75</v>
      </c>
      <c r="C439" s="266">
        <v>0</v>
      </c>
      <c r="D439" s="57"/>
      <c r="E439" s="32"/>
      <c r="F439" s="267">
        <v>0</v>
      </c>
      <c r="G439" s="240"/>
      <c r="H439" s="190"/>
      <c r="I439" s="268"/>
      <c r="J439" s="24">
        <f t="shared" si="209"/>
        <v>0</v>
      </c>
      <c r="K439" s="353">
        <f t="shared" si="212"/>
        <v>0</v>
      </c>
      <c r="L439" s="354">
        <v>1</v>
      </c>
      <c r="M439" s="325">
        <f t="shared" si="213"/>
        <v>0</v>
      </c>
      <c r="N439" s="340">
        <f t="shared" si="214"/>
        <v>0</v>
      </c>
      <c r="O439" s="341">
        <f t="shared" si="215"/>
        <v>0</v>
      </c>
    </row>
    <row r="440" spans="1:16" x14ac:dyDescent="0.25">
      <c r="A440" s="476"/>
      <c r="B440" s="269" t="s">
        <v>56</v>
      </c>
      <c r="C440" s="266">
        <v>0</v>
      </c>
      <c r="D440" s="57"/>
      <c r="E440" s="32"/>
      <c r="F440" s="267">
        <v>0</v>
      </c>
      <c r="G440" s="240"/>
      <c r="H440" s="190"/>
      <c r="I440" s="268"/>
      <c r="J440" s="24">
        <f t="shared" si="209"/>
        <v>0</v>
      </c>
      <c r="K440" s="353">
        <f t="shared" si="212"/>
        <v>0</v>
      </c>
      <c r="L440" s="354">
        <v>1</v>
      </c>
      <c r="M440" s="325">
        <f t="shared" si="213"/>
        <v>0</v>
      </c>
      <c r="N440" s="340">
        <f t="shared" si="214"/>
        <v>0</v>
      </c>
      <c r="O440" s="341">
        <f t="shared" si="215"/>
        <v>0</v>
      </c>
    </row>
    <row r="441" spans="1:16" ht="15.75" thickBot="1" x14ac:dyDescent="0.3">
      <c r="A441" s="476"/>
      <c r="B441" s="270" t="s">
        <v>57</v>
      </c>
      <c r="C441" s="271">
        <v>0</v>
      </c>
      <c r="D441" s="243"/>
      <c r="E441" s="245"/>
      <c r="F441" s="267">
        <v>0</v>
      </c>
      <c r="G441" s="240"/>
      <c r="H441" s="236"/>
      <c r="I441" s="272"/>
      <c r="J441" s="24">
        <f t="shared" si="209"/>
        <v>0</v>
      </c>
      <c r="K441" s="353">
        <f t="shared" si="212"/>
        <v>0</v>
      </c>
      <c r="L441" s="354">
        <v>1</v>
      </c>
      <c r="M441" s="325">
        <f t="shared" si="213"/>
        <v>0</v>
      </c>
      <c r="N441" s="340">
        <f t="shared" si="214"/>
        <v>0</v>
      </c>
      <c r="O441" s="341">
        <f t="shared" si="215"/>
        <v>0</v>
      </c>
    </row>
    <row r="442" spans="1:16" ht="31.5" customHeight="1" thickBot="1" x14ac:dyDescent="0.3">
      <c r="A442" s="476"/>
      <c r="B442" s="447" t="s">
        <v>91</v>
      </c>
      <c r="C442" s="448"/>
      <c r="D442" s="448"/>
      <c r="E442" s="448"/>
      <c r="F442" s="448"/>
      <c r="G442" s="448"/>
      <c r="H442" s="448"/>
      <c r="I442" s="448"/>
      <c r="J442" s="448"/>
      <c r="K442" s="362"/>
      <c r="L442" s="416"/>
      <c r="M442" s="342"/>
      <c r="N442" s="340"/>
      <c r="O442" s="340"/>
    </row>
    <row r="443" spans="1:16" ht="20.25" customHeight="1" thickBot="1" x14ac:dyDescent="0.3">
      <c r="A443" s="476"/>
      <c r="B443" s="142" t="s">
        <v>49</v>
      </c>
      <c r="C443" s="97">
        <v>0.32790000000000002</v>
      </c>
      <c r="D443" s="98">
        <v>0</v>
      </c>
      <c r="E443" s="99">
        <v>0</v>
      </c>
      <c r="F443" s="97">
        <v>0.21879999999999999</v>
      </c>
      <c r="G443" s="98">
        <v>0</v>
      </c>
      <c r="H443" s="98">
        <v>0</v>
      </c>
      <c r="I443" s="99">
        <v>0</v>
      </c>
      <c r="J443" s="275">
        <f>SUM(C443:I443)</f>
        <v>0.54669999999999996</v>
      </c>
      <c r="K443" s="351"/>
      <c r="L443" s="350"/>
      <c r="M443" s="342"/>
      <c r="N443" s="340"/>
      <c r="O443" s="340"/>
      <c r="P443" s="445"/>
    </row>
    <row r="444" spans="1:16" ht="24.75" customHeight="1" x14ac:dyDescent="0.25">
      <c r="A444" s="476"/>
      <c r="B444" s="289" t="s">
        <v>69</v>
      </c>
      <c r="C444" s="277">
        <v>0.246</v>
      </c>
      <c r="D444" s="278"/>
      <c r="E444" s="279"/>
      <c r="F444" s="280">
        <v>0.1641</v>
      </c>
      <c r="G444" s="250"/>
      <c r="H444" s="263"/>
      <c r="I444" s="264"/>
      <c r="J444" s="310">
        <f t="shared" ref="J444:J464" si="216">SUM(C444:I444)</f>
        <v>0.41010000000000002</v>
      </c>
      <c r="K444" s="353">
        <f>(C444+F444)/($C$443+$F$443)</f>
        <v>0.75013719999999995</v>
      </c>
      <c r="L444" s="354">
        <v>1</v>
      </c>
      <c r="M444" s="325">
        <f t="shared" ref="M444" si="217">(H444+I444)/($H$259+$I$259)</f>
        <v>0</v>
      </c>
      <c r="N444" s="340">
        <f>$J$443*K444*L444</f>
        <v>0.41010000724000001</v>
      </c>
      <c r="O444" s="341">
        <f t="shared" ref="O444" si="218">J444-N444</f>
        <v>0</v>
      </c>
      <c r="P444" s="445"/>
    </row>
    <row r="445" spans="1:16" x14ac:dyDescent="0.25">
      <c r="A445" s="476"/>
      <c r="B445" s="265" t="s">
        <v>70</v>
      </c>
      <c r="C445" s="266">
        <v>0</v>
      </c>
      <c r="D445" s="57"/>
      <c r="E445" s="32"/>
      <c r="F445" s="267">
        <v>0</v>
      </c>
      <c r="G445" s="240"/>
      <c r="H445" s="190"/>
      <c r="I445" s="268"/>
      <c r="J445" s="24">
        <f t="shared" si="216"/>
        <v>0</v>
      </c>
      <c r="K445" s="353">
        <f t="shared" ref="K445:K464" si="219">(C445+F445)/($C$443+$F$443)</f>
        <v>0</v>
      </c>
      <c r="L445" s="354">
        <v>1</v>
      </c>
      <c r="M445" s="325">
        <f t="shared" ref="M445:M464" si="220">(H445+I445)/($H$259+$I$259)</f>
        <v>0</v>
      </c>
      <c r="N445" s="340">
        <f t="shared" ref="N445:N464" si="221">$J$443*K445*L445</f>
        <v>0</v>
      </c>
      <c r="O445" s="341">
        <f t="shared" ref="O445:O464" si="222">J445-N445</f>
        <v>0</v>
      </c>
    </row>
    <row r="446" spans="1:16" ht="18" customHeight="1" x14ac:dyDescent="0.25">
      <c r="A446" s="476"/>
      <c r="B446" s="269" t="s">
        <v>38</v>
      </c>
      <c r="C446" s="266">
        <v>0.246</v>
      </c>
      <c r="D446" s="57"/>
      <c r="E446" s="32"/>
      <c r="F446" s="267">
        <v>0.1641</v>
      </c>
      <c r="G446" s="240"/>
      <c r="H446" s="190"/>
      <c r="I446" s="268"/>
      <c r="J446" s="24">
        <f t="shared" si="216"/>
        <v>0.41010000000000002</v>
      </c>
      <c r="K446" s="353">
        <f t="shared" si="219"/>
        <v>0.75013719999999995</v>
      </c>
      <c r="L446" s="354">
        <v>1</v>
      </c>
      <c r="M446" s="325">
        <f t="shared" si="220"/>
        <v>0</v>
      </c>
      <c r="N446" s="340">
        <f t="shared" si="221"/>
        <v>0.41010000724000001</v>
      </c>
      <c r="O446" s="341">
        <f t="shared" si="222"/>
        <v>0</v>
      </c>
    </row>
    <row r="447" spans="1:16" x14ac:dyDescent="0.25">
      <c r="A447" s="476"/>
      <c r="B447" s="269" t="s">
        <v>71</v>
      </c>
      <c r="C447" s="266">
        <v>0</v>
      </c>
      <c r="D447" s="57"/>
      <c r="E447" s="32"/>
      <c r="F447" s="267">
        <v>0</v>
      </c>
      <c r="G447" s="240"/>
      <c r="H447" s="190"/>
      <c r="I447" s="268"/>
      <c r="J447" s="24">
        <f t="shared" si="216"/>
        <v>0</v>
      </c>
      <c r="K447" s="353">
        <f t="shared" si="219"/>
        <v>0</v>
      </c>
      <c r="L447" s="354">
        <v>1</v>
      </c>
      <c r="M447" s="325">
        <f t="shared" si="220"/>
        <v>0</v>
      </c>
      <c r="N447" s="340">
        <f t="shared" si="221"/>
        <v>0</v>
      </c>
      <c r="O447" s="341">
        <f t="shared" si="222"/>
        <v>0</v>
      </c>
    </row>
    <row r="448" spans="1:16" x14ac:dyDescent="0.25">
      <c r="A448" s="476"/>
      <c r="B448" s="269" t="s">
        <v>72</v>
      </c>
      <c r="C448" s="266">
        <v>0.36899999999999999</v>
      </c>
      <c r="D448" s="57"/>
      <c r="E448" s="32"/>
      <c r="F448" s="267">
        <v>0.24610000000000001</v>
      </c>
      <c r="G448" s="240"/>
      <c r="H448" s="190"/>
      <c r="I448" s="268"/>
      <c r="J448" s="24">
        <f t="shared" si="216"/>
        <v>0.61509999999999998</v>
      </c>
      <c r="K448" s="353">
        <f t="shared" si="219"/>
        <v>1.1251142999999999</v>
      </c>
      <c r="L448" s="354">
        <v>1</v>
      </c>
      <c r="M448" s="325">
        <f t="shared" si="220"/>
        <v>0</v>
      </c>
      <c r="N448" s="340">
        <f t="shared" si="221"/>
        <v>0.61509998780999997</v>
      </c>
      <c r="O448" s="341">
        <f t="shared" si="222"/>
        <v>0</v>
      </c>
    </row>
    <row r="449" spans="1:15" x14ac:dyDescent="0.25">
      <c r="A449" s="476"/>
      <c r="B449" s="269" t="s">
        <v>37</v>
      </c>
      <c r="C449" s="266">
        <v>0.36899999999999999</v>
      </c>
      <c r="D449" s="57"/>
      <c r="E449" s="32"/>
      <c r="F449" s="267">
        <v>0.24610000000000001</v>
      </c>
      <c r="G449" s="240"/>
      <c r="H449" s="190"/>
      <c r="I449" s="268"/>
      <c r="J449" s="24">
        <f t="shared" si="216"/>
        <v>0.61509999999999998</v>
      </c>
      <c r="K449" s="353">
        <f t="shared" si="219"/>
        <v>1.1251142999999999</v>
      </c>
      <c r="L449" s="354">
        <v>1</v>
      </c>
      <c r="M449" s="325">
        <f t="shared" si="220"/>
        <v>0</v>
      </c>
      <c r="N449" s="340">
        <f t="shared" si="221"/>
        <v>0.61509998780999997</v>
      </c>
      <c r="O449" s="341">
        <f t="shared" si="222"/>
        <v>0</v>
      </c>
    </row>
    <row r="450" spans="1:15" x14ac:dyDescent="0.25">
      <c r="A450" s="476"/>
      <c r="B450" s="269" t="s">
        <v>32</v>
      </c>
      <c r="C450" s="266">
        <v>0</v>
      </c>
      <c r="D450" s="57"/>
      <c r="E450" s="32"/>
      <c r="F450" s="267">
        <v>0</v>
      </c>
      <c r="G450" s="240"/>
      <c r="H450" s="190"/>
      <c r="I450" s="268"/>
      <c r="J450" s="24">
        <f t="shared" si="216"/>
        <v>0</v>
      </c>
      <c r="K450" s="353">
        <f t="shared" si="219"/>
        <v>0</v>
      </c>
      <c r="L450" s="354">
        <v>1</v>
      </c>
      <c r="M450" s="325">
        <f t="shared" si="220"/>
        <v>0</v>
      </c>
      <c r="N450" s="340">
        <f t="shared" si="221"/>
        <v>0</v>
      </c>
      <c r="O450" s="341">
        <f t="shared" si="222"/>
        <v>0</v>
      </c>
    </row>
    <row r="451" spans="1:15" ht="17.25" customHeight="1" x14ac:dyDescent="0.25">
      <c r="A451" s="476"/>
      <c r="B451" s="269" t="s">
        <v>73</v>
      </c>
      <c r="C451" s="266">
        <v>0</v>
      </c>
      <c r="D451" s="57"/>
      <c r="E451" s="32"/>
      <c r="F451" s="267">
        <v>0</v>
      </c>
      <c r="G451" s="240"/>
      <c r="H451" s="190"/>
      <c r="I451" s="268"/>
      <c r="J451" s="24">
        <f t="shared" si="216"/>
        <v>0</v>
      </c>
      <c r="K451" s="353">
        <f t="shared" si="219"/>
        <v>0</v>
      </c>
      <c r="L451" s="354">
        <v>1</v>
      </c>
      <c r="M451" s="325">
        <f t="shared" si="220"/>
        <v>0</v>
      </c>
      <c r="N451" s="340">
        <f t="shared" si="221"/>
        <v>0</v>
      </c>
      <c r="O451" s="341">
        <f t="shared" si="222"/>
        <v>0</v>
      </c>
    </row>
    <row r="452" spans="1:15" ht="18" customHeight="1" x14ac:dyDescent="0.25">
      <c r="A452" s="476"/>
      <c r="B452" s="269" t="s">
        <v>52</v>
      </c>
      <c r="C452" s="266">
        <v>0</v>
      </c>
      <c r="D452" s="57"/>
      <c r="E452" s="32"/>
      <c r="F452" s="267">
        <v>0</v>
      </c>
      <c r="G452" s="240"/>
      <c r="H452" s="190"/>
      <c r="I452" s="268"/>
      <c r="J452" s="24">
        <f t="shared" si="216"/>
        <v>0</v>
      </c>
      <c r="K452" s="353">
        <f t="shared" si="219"/>
        <v>0</v>
      </c>
      <c r="L452" s="354">
        <v>1</v>
      </c>
      <c r="M452" s="325">
        <f t="shared" si="220"/>
        <v>0</v>
      </c>
      <c r="N452" s="340">
        <f t="shared" si="221"/>
        <v>0</v>
      </c>
      <c r="O452" s="341">
        <f t="shared" si="222"/>
        <v>0</v>
      </c>
    </row>
    <row r="453" spans="1:15" x14ac:dyDescent="0.25">
      <c r="A453" s="476"/>
      <c r="B453" s="269" t="s">
        <v>33</v>
      </c>
      <c r="C453" s="266">
        <v>0.36899999999999999</v>
      </c>
      <c r="D453" s="57"/>
      <c r="E453" s="32"/>
      <c r="F453" s="267">
        <v>0.24610000000000001</v>
      </c>
      <c r="G453" s="240"/>
      <c r="H453" s="190"/>
      <c r="I453" s="268"/>
      <c r="J453" s="24">
        <f t="shared" si="216"/>
        <v>0.61509999999999998</v>
      </c>
      <c r="K453" s="353">
        <f t="shared" si="219"/>
        <v>1.1251142999999999</v>
      </c>
      <c r="L453" s="354">
        <v>1</v>
      </c>
      <c r="M453" s="325">
        <f t="shared" si="220"/>
        <v>0</v>
      </c>
      <c r="N453" s="340">
        <f t="shared" si="221"/>
        <v>0.61509998780999997</v>
      </c>
      <c r="O453" s="341">
        <f t="shared" si="222"/>
        <v>0</v>
      </c>
    </row>
    <row r="454" spans="1:15" x14ac:dyDescent="0.25">
      <c r="A454" s="476"/>
      <c r="B454" s="269" t="s">
        <v>53</v>
      </c>
      <c r="C454" s="266">
        <v>0</v>
      </c>
      <c r="D454" s="57"/>
      <c r="E454" s="32"/>
      <c r="F454" s="267">
        <v>0</v>
      </c>
      <c r="G454" s="240"/>
      <c r="H454" s="190"/>
      <c r="I454" s="268"/>
      <c r="J454" s="24">
        <f t="shared" si="216"/>
        <v>0</v>
      </c>
      <c r="K454" s="353">
        <f t="shared" si="219"/>
        <v>0</v>
      </c>
      <c r="L454" s="354">
        <v>1</v>
      </c>
      <c r="M454" s="325">
        <f t="shared" si="220"/>
        <v>0</v>
      </c>
      <c r="N454" s="340">
        <f t="shared" si="221"/>
        <v>0</v>
      </c>
      <c r="O454" s="341">
        <f t="shared" si="222"/>
        <v>0</v>
      </c>
    </row>
    <row r="455" spans="1:15" x14ac:dyDescent="0.25">
      <c r="A455" s="476"/>
      <c r="B455" s="269" t="s">
        <v>34</v>
      </c>
      <c r="C455" s="266">
        <v>0.35039999999999999</v>
      </c>
      <c r="D455" s="57"/>
      <c r="E455" s="32"/>
      <c r="F455" s="267">
        <v>0.23369999999999999</v>
      </c>
      <c r="G455" s="240"/>
      <c r="H455" s="190"/>
      <c r="I455" s="268"/>
      <c r="J455" s="24">
        <f t="shared" si="216"/>
        <v>0.58409999999999995</v>
      </c>
      <c r="K455" s="353">
        <f t="shared" si="219"/>
        <v>1.0684104999999999</v>
      </c>
      <c r="L455" s="354">
        <v>1</v>
      </c>
      <c r="M455" s="325">
        <f t="shared" si="220"/>
        <v>0</v>
      </c>
      <c r="N455" s="340">
        <f t="shared" si="221"/>
        <v>0.58410002034999997</v>
      </c>
      <c r="O455" s="341">
        <f t="shared" si="222"/>
        <v>0</v>
      </c>
    </row>
    <row r="456" spans="1:15" ht="18.75" customHeight="1" x14ac:dyDescent="0.25">
      <c r="A456" s="476"/>
      <c r="B456" s="269" t="s">
        <v>35</v>
      </c>
      <c r="C456" s="266">
        <v>0</v>
      </c>
      <c r="D456" s="57"/>
      <c r="E456" s="32"/>
      <c r="F456" s="267">
        <v>0</v>
      </c>
      <c r="G456" s="240"/>
      <c r="H456" s="190"/>
      <c r="I456" s="268"/>
      <c r="J456" s="24">
        <f t="shared" si="216"/>
        <v>0</v>
      </c>
      <c r="K456" s="353">
        <f t="shared" si="219"/>
        <v>0</v>
      </c>
      <c r="L456" s="354">
        <v>1</v>
      </c>
      <c r="M456" s="325">
        <f t="shared" si="220"/>
        <v>0</v>
      </c>
      <c r="N456" s="340">
        <f t="shared" si="221"/>
        <v>0</v>
      </c>
      <c r="O456" s="341">
        <f t="shared" si="222"/>
        <v>0</v>
      </c>
    </row>
    <row r="457" spans="1:15" x14ac:dyDescent="0.25">
      <c r="A457" s="476"/>
      <c r="B457" s="269" t="s">
        <v>29</v>
      </c>
      <c r="C457" s="266">
        <v>0</v>
      </c>
      <c r="D457" s="57"/>
      <c r="E457" s="32"/>
      <c r="F457" s="267">
        <v>0</v>
      </c>
      <c r="G457" s="240"/>
      <c r="H457" s="190"/>
      <c r="I457" s="268"/>
      <c r="J457" s="24">
        <f t="shared" si="216"/>
        <v>0</v>
      </c>
      <c r="K457" s="353">
        <f t="shared" si="219"/>
        <v>0</v>
      </c>
      <c r="L457" s="354">
        <v>1</v>
      </c>
      <c r="M457" s="325">
        <f t="shared" si="220"/>
        <v>0</v>
      </c>
      <c r="N457" s="340">
        <f t="shared" si="221"/>
        <v>0</v>
      </c>
      <c r="O457" s="341">
        <f t="shared" si="222"/>
        <v>0</v>
      </c>
    </row>
    <row r="458" spans="1:15" x14ac:dyDescent="0.25">
      <c r="A458" s="476"/>
      <c r="B458" s="269" t="s">
        <v>96</v>
      </c>
      <c r="C458" s="266">
        <v>0</v>
      </c>
      <c r="D458" s="57"/>
      <c r="E458" s="32"/>
      <c r="F458" s="267">
        <v>0</v>
      </c>
      <c r="G458" s="240"/>
      <c r="H458" s="190"/>
      <c r="I458" s="268"/>
      <c r="J458" s="24">
        <f t="shared" si="216"/>
        <v>0</v>
      </c>
      <c r="K458" s="353">
        <f t="shared" si="219"/>
        <v>0</v>
      </c>
      <c r="L458" s="354">
        <v>1</v>
      </c>
      <c r="M458" s="325">
        <f t="shared" si="220"/>
        <v>0</v>
      </c>
      <c r="N458" s="340">
        <f t="shared" si="221"/>
        <v>0</v>
      </c>
      <c r="O458" s="341">
        <f t="shared" si="222"/>
        <v>0</v>
      </c>
    </row>
    <row r="459" spans="1:15" x14ac:dyDescent="0.25">
      <c r="A459" s="476"/>
      <c r="B459" s="269" t="s">
        <v>30</v>
      </c>
      <c r="C459" s="266">
        <v>0</v>
      </c>
      <c r="D459" s="57"/>
      <c r="E459" s="32"/>
      <c r="F459" s="267">
        <v>0</v>
      </c>
      <c r="G459" s="240"/>
      <c r="H459" s="190"/>
      <c r="I459" s="268"/>
      <c r="J459" s="24">
        <f t="shared" si="216"/>
        <v>0</v>
      </c>
      <c r="K459" s="353">
        <f t="shared" si="219"/>
        <v>0</v>
      </c>
      <c r="L459" s="354">
        <v>1</v>
      </c>
      <c r="M459" s="325">
        <f t="shared" si="220"/>
        <v>0</v>
      </c>
      <c r="N459" s="340">
        <f t="shared" si="221"/>
        <v>0</v>
      </c>
      <c r="O459" s="341">
        <f t="shared" si="222"/>
        <v>0</v>
      </c>
    </row>
    <row r="460" spans="1:15" ht="15.75" customHeight="1" x14ac:dyDescent="0.25">
      <c r="A460" s="476"/>
      <c r="B460" s="269" t="s">
        <v>74</v>
      </c>
      <c r="C460" s="266">
        <v>0</v>
      </c>
      <c r="D460" s="57"/>
      <c r="E460" s="32"/>
      <c r="F460" s="267">
        <v>0</v>
      </c>
      <c r="G460" s="240"/>
      <c r="H460" s="190"/>
      <c r="I460" s="268"/>
      <c r="J460" s="24">
        <f t="shared" si="216"/>
        <v>0</v>
      </c>
      <c r="K460" s="353">
        <f t="shared" si="219"/>
        <v>0</v>
      </c>
      <c r="L460" s="354">
        <v>1</v>
      </c>
      <c r="M460" s="325">
        <f t="shared" si="220"/>
        <v>0</v>
      </c>
      <c r="N460" s="340">
        <f t="shared" si="221"/>
        <v>0</v>
      </c>
      <c r="O460" s="341">
        <f t="shared" si="222"/>
        <v>0</v>
      </c>
    </row>
    <row r="461" spans="1:15" ht="18" customHeight="1" x14ac:dyDescent="0.25">
      <c r="A461" s="476"/>
      <c r="B461" s="269" t="s">
        <v>55</v>
      </c>
      <c r="C461" s="266">
        <v>0</v>
      </c>
      <c r="D461" s="57"/>
      <c r="E461" s="32"/>
      <c r="F461" s="267">
        <v>0</v>
      </c>
      <c r="G461" s="240"/>
      <c r="H461" s="190"/>
      <c r="I461" s="268"/>
      <c r="J461" s="24">
        <f t="shared" si="216"/>
        <v>0</v>
      </c>
      <c r="K461" s="353">
        <f t="shared" si="219"/>
        <v>0</v>
      </c>
      <c r="L461" s="354">
        <v>1</v>
      </c>
      <c r="M461" s="325">
        <f t="shared" si="220"/>
        <v>0</v>
      </c>
      <c r="N461" s="340">
        <f t="shared" si="221"/>
        <v>0</v>
      </c>
      <c r="O461" s="341">
        <f t="shared" si="222"/>
        <v>0</v>
      </c>
    </row>
    <row r="462" spans="1:15" x14ac:dyDescent="0.25">
      <c r="A462" s="476"/>
      <c r="B462" s="269" t="s">
        <v>75</v>
      </c>
      <c r="C462" s="266">
        <v>0</v>
      </c>
      <c r="D462" s="57"/>
      <c r="E462" s="32"/>
      <c r="F462" s="267">
        <v>0</v>
      </c>
      <c r="G462" s="240"/>
      <c r="H462" s="190"/>
      <c r="I462" s="268"/>
      <c r="J462" s="24">
        <f t="shared" si="216"/>
        <v>0</v>
      </c>
      <c r="K462" s="353">
        <f t="shared" si="219"/>
        <v>0</v>
      </c>
      <c r="L462" s="354">
        <v>1</v>
      </c>
      <c r="M462" s="325">
        <f t="shared" si="220"/>
        <v>0</v>
      </c>
      <c r="N462" s="340">
        <f t="shared" si="221"/>
        <v>0</v>
      </c>
      <c r="O462" s="341">
        <f t="shared" si="222"/>
        <v>0</v>
      </c>
    </row>
    <row r="463" spans="1:15" x14ac:dyDescent="0.25">
      <c r="A463" s="476"/>
      <c r="B463" s="269" t="s">
        <v>56</v>
      </c>
      <c r="C463" s="266">
        <v>0</v>
      </c>
      <c r="D463" s="57"/>
      <c r="E463" s="32"/>
      <c r="F463" s="267">
        <v>0</v>
      </c>
      <c r="G463" s="240"/>
      <c r="H463" s="190"/>
      <c r="I463" s="268"/>
      <c r="J463" s="24">
        <f t="shared" si="216"/>
        <v>0</v>
      </c>
      <c r="K463" s="353">
        <f t="shared" si="219"/>
        <v>0</v>
      </c>
      <c r="L463" s="354">
        <v>1</v>
      </c>
      <c r="M463" s="325">
        <f t="shared" si="220"/>
        <v>0</v>
      </c>
      <c r="N463" s="340">
        <f t="shared" si="221"/>
        <v>0</v>
      </c>
      <c r="O463" s="341">
        <f t="shared" si="222"/>
        <v>0</v>
      </c>
    </row>
    <row r="464" spans="1:15" ht="15.75" thickBot="1" x14ac:dyDescent="0.3">
      <c r="A464" s="476"/>
      <c r="B464" s="270" t="s">
        <v>57</v>
      </c>
      <c r="C464" s="271">
        <v>0</v>
      </c>
      <c r="D464" s="243"/>
      <c r="E464" s="245"/>
      <c r="F464" s="281">
        <v>0</v>
      </c>
      <c r="G464" s="240"/>
      <c r="H464" s="236"/>
      <c r="I464" s="272"/>
      <c r="J464" s="24">
        <f t="shared" si="216"/>
        <v>0</v>
      </c>
      <c r="K464" s="353">
        <f t="shared" si="219"/>
        <v>0</v>
      </c>
      <c r="L464" s="354">
        <v>1</v>
      </c>
      <c r="M464" s="325">
        <f t="shared" si="220"/>
        <v>0</v>
      </c>
      <c r="N464" s="340">
        <f t="shared" si="221"/>
        <v>0</v>
      </c>
      <c r="O464" s="341">
        <f t="shared" si="222"/>
        <v>0</v>
      </c>
    </row>
    <row r="465" spans="1:16" ht="27" customHeight="1" thickBot="1" x14ac:dyDescent="0.3">
      <c r="A465" s="470" t="s">
        <v>92</v>
      </c>
      <c r="B465" s="447" t="s">
        <v>93</v>
      </c>
      <c r="C465" s="448"/>
      <c r="D465" s="448"/>
      <c r="E465" s="448"/>
      <c r="F465" s="448"/>
      <c r="G465" s="448"/>
      <c r="H465" s="448"/>
      <c r="I465" s="448"/>
      <c r="J465" s="448"/>
      <c r="K465" s="412"/>
      <c r="L465" s="419"/>
      <c r="M465" s="342"/>
      <c r="N465" s="340"/>
      <c r="O465" s="340"/>
    </row>
    <row r="466" spans="1:16" ht="20.25" customHeight="1" thickBot="1" x14ac:dyDescent="0.3">
      <c r="A466" s="471"/>
      <c r="B466" s="142" t="s">
        <v>49</v>
      </c>
      <c r="C466" s="295">
        <v>4.87E-2</v>
      </c>
      <c r="D466" s="296"/>
      <c r="E466" s="297"/>
      <c r="F466" s="97">
        <v>3.2399999999999998E-2</v>
      </c>
      <c r="G466" s="98"/>
      <c r="H466" s="98"/>
      <c r="I466" s="99">
        <v>9.4000000000000004E-3</v>
      </c>
      <c r="J466" s="275">
        <f>SUM(C466:I466)</f>
        <v>9.0499999999999997E-2</v>
      </c>
      <c r="K466" s="351"/>
      <c r="L466" s="350"/>
      <c r="M466" s="342"/>
      <c r="N466" s="340"/>
      <c r="O466" s="340"/>
      <c r="P466" s="445"/>
    </row>
    <row r="467" spans="1:16" ht="39.75" customHeight="1" thickBot="1" x14ac:dyDescent="0.3">
      <c r="A467" s="471"/>
      <c r="B467" s="298" t="s">
        <v>94</v>
      </c>
      <c r="C467" s="299">
        <v>3.6499999999999998E-2</v>
      </c>
      <c r="D467" s="300"/>
      <c r="E467" s="301"/>
      <c r="F467" s="302">
        <v>2.4299999999999999E-2</v>
      </c>
      <c r="G467" s="300"/>
      <c r="H467" s="303"/>
      <c r="I467" s="303">
        <v>9.4000000000000004E-3</v>
      </c>
      <c r="J467" s="24">
        <f t="shared" ref="J467" si="223">SUM(C467:I467)</f>
        <v>7.0199999999999999E-2</v>
      </c>
      <c r="K467" s="355">
        <f>(($C$466+$D$466+$E$466+$F$466+$G$466)/$J$466*(C467+D467+E467+F467+G467)/($C$466+$D$466+$E$466+$F$466+$G$466)+(1-($C$466+$D$466+$E$466+$F$466+$G$466)/$J$466)*M467)/(($C$466+$D$466+$E$466+$F$466+$G$466)/$J$466*1+(1-($C$466+$D$466+$E$466+$F$466+$G$466)/$J$466)*M467)</f>
        <v>0.77569060000000001</v>
      </c>
      <c r="L467" s="356">
        <f>($C$466+$D$466+$E$466+$F$466+$G$466)/$J$466*1+(1-($C$466+$D$466+$E$466+$F$466+$G$466)/$J$466)*M467</f>
        <v>1</v>
      </c>
      <c r="M467" s="339">
        <f>(H467+I467)/($H$466+$I$466)</f>
        <v>1</v>
      </c>
      <c r="N467" s="340">
        <f>$J$466*K467*L467</f>
        <v>7.0199999299999996E-2</v>
      </c>
      <c r="O467" s="341">
        <f t="shared" ref="O467" si="224">J467-N467</f>
        <v>0</v>
      </c>
    </row>
    <row r="468" spans="1:16" ht="19.5" customHeight="1" thickBot="1" x14ac:dyDescent="0.3">
      <c r="A468" s="472"/>
      <c r="B468" s="447" t="s">
        <v>95</v>
      </c>
      <c r="C468" s="448"/>
      <c r="D468" s="448"/>
      <c r="E468" s="448"/>
      <c r="F468" s="448"/>
      <c r="G468" s="448"/>
      <c r="H468" s="448"/>
      <c r="I468" s="448"/>
      <c r="J468" s="448"/>
      <c r="K468" s="412"/>
      <c r="L468" s="419"/>
      <c r="M468" s="342"/>
      <c r="N468" s="340"/>
      <c r="O468" s="340"/>
    </row>
    <row r="469" spans="1:16" ht="19.5" customHeight="1" thickBot="1" x14ac:dyDescent="0.3">
      <c r="A469" s="472"/>
      <c r="B469" s="13" t="s">
        <v>49</v>
      </c>
      <c r="C469" s="304">
        <v>4.87E-2</v>
      </c>
      <c r="D469" s="305">
        <v>0</v>
      </c>
      <c r="E469" s="306">
        <v>0</v>
      </c>
      <c r="F469" s="94">
        <v>3.2399999999999998E-2</v>
      </c>
      <c r="G469" s="95"/>
      <c r="H469" s="95"/>
      <c r="I469" s="96">
        <v>1.21E-2</v>
      </c>
      <c r="J469" s="275">
        <f>SUM(C469:I469)</f>
        <v>9.3200000000000005E-2</v>
      </c>
      <c r="K469" s="351"/>
      <c r="L469" s="350"/>
      <c r="M469" s="342"/>
      <c r="N469" s="340"/>
      <c r="O469" s="340"/>
    </row>
    <row r="470" spans="1:16" ht="41.25" customHeight="1" thickBot="1" x14ac:dyDescent="0.3">
      <c r="A470" s="473"/>
      <c r="B470" s="298" t="s">
        <v>94</v>
      </c>
      <c r="C470" s="299">
        <v>3.6499999999999998E-2</v>
      </c>
      <c r="D470" s="300"/>
      <c r="E470" s="301"/>
      <c r="F470" s="302">
        <v>2.4299999999999999E-2</v>
      </c>
      <c r="G470" s="300"/>
      <c r="H470" s="303"/>
      <c r="I470" s="303">
        <v>1.21E-2</v>
      </c>
      <c r="J470" s="333">
        <f t="shared" ref="J470" si="225">SUM(C470:I470)</f>
        <v>7.2900000000000006E-2</v>
      </c>
      <c r="K470" s="357">
        <f>(($C$469+$D$469+$E$469+$F$469+$G$469)/$J$469*(C470+D470+E470+F470+G470)/($C$469+$D$469+$E469+$F$469+$G$469)+(1-($C$469+$D$469+$E$469+$F$469+$G$469)/$J$469)*M470)/(($C$469+$D$469+$E$469+$F$469+$G$469)/$J$469*1+(1-($C$469+$D$469+$E$469+$F$469+$G$469)/$J$469)*M470)</f>
        <v>0.78218880000000002</v>
      </c>
      <c r="L470" s="358">
        <v>1</v>
      </c>
      <c r="M470" s="339">
        <f>(H470+I470)/($H$469+$I$469)</f>
        <v>1</v>
      </c>
      <c r="N470" s="340">
        <f>$J$469*K470*L470</f>
        <v>7.2899996159999994E-2</v>
      </c>
      <c r="O470" s="341">
        <f t="shared" ref="O470" si="226">J470-N470</f>
        <v>0</v>
      </c>
    </row>
    <row r="471" spans="1:16" ht="24" customHeight="1" x14ac:dyDescent="0.25"/>
    <row r="472" spans="1:16" ht="18" customHeight="1" x14ac:dyDescent="0.25"/>
  </sheetData>
  <mergeCells count="44">
    <mergeCell ref="A465:A470"/>
    <mergeCell ref="A216:A464"/>
    <mergeCell ref="J1:L2"/>
    <mergeCell ref="A3:L3"/>
    <mergeCell ref="K4:K5"/>
    <mergeCell ref="L4:L5"/>
    <mergeCell ref="A7:A145"/>
    <mergeCell ref="B7:L7"/>
    <mergeCell ref="B35:J35"/>
    <mergeCell ref="B63:J63"/>
    <mergeCell ref="B91:J91"/>
    <mergeCell ref="B119:J119"/>
    <mergeCell ref="B122:J122"/>
    <mergeCell ref="B125:J125"/>
    <mergeCell ref="B143:J143"/>
    <mergeCell ref="B146:J146"/>
    <mergeCell ref="B149:J149"/>
    <mergeCell ref="B156:J156"/>
    <mergeCell ref="A4:A5"/>
    <mergeCell ref="B4:B5"/>
    <mergeCell ref="C4:E4"/>
    <mergeCell ref="F4:I4"/>
    <mergeCell ref="J4:J5"/>
    <mergeCell ref="A146:A215"/>
    <mergeCell ref="B163:J163"/>
    <mergeCell ref="B186:J186"/>
    <mergeCell ref="B209:J209"/>
    <mergeCell ref="B212:J212"/>
    <mergeCell ref="B419:J419"/>
    <mergeCell ref="B442:J442"/>
    <mergeCell ref="B465:J465"/>
    <mergeCell ref="B468:J468"/>
    <mergeCell ref="M4:M5"/>
    <mergeCell ref="B304:J304"/>
    <mergeCell ref="B327:J327"/>
    <mergeCell ref="B350:J350"/>
    <mergeCell ref="B373:J373"/>
    <mergeCell ref="B396:J396"/>
    <mergeCell ref="B216:J216"/>
    <mergeCell ref="B233:J233"/>
    <mergeCell ref="B235:J235"/>
    <mergeCell ref="B258:J258"/>
    <mergeCell ref="B281:J281"/>
    <mergeCell ref="B140:J140"/>
  </mergeCells>
  <pageMargins left="0.51181102362204722" right="0.11811023622047245" top="0.15748031496062992" bottom="0.19685039370078741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Б Н</vt:lpstr>
      <vt:lpstr>'ПРИЛОЖЕНИЕ Б Н'!Заголовки_для_печати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Шульц Е.В.</dc:creator>
  <cp:lastModifiedBy>Шульц Е.В.</cp:lastModifiedBy>
  <cp:lastPrinted>2017-12-26T13:24:05Z</cp:lastPrinted>
  <dcterms:created xsi:type="dcterms:W3CDTF">2017-12-26T09:24:29Z</dcterms:created>
  <dcterms:modified xsi:type="dcterms:W3CDTF">2017-12-27T05:43:48Z</dcterms:modified>
</cp:coreProperties>
</file>